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050" windowWidth="28830" windowHeight="8430"/>
  </bookViews>
  <sheets>
    <sheet name="Hoja para Imprimir" sheetId="2" r:id="rId1"/>
    <sheet name="IMPORTANTE pero No Imprimir" sheetId="4" r:id="rId2"/>
  </sheets>
  <externalReferences>
    <externalReference r:id="rId3"/>
  </externalReferences>
  <definedNames>
    <definedName name="ABP_Accident_Statistics_Sheet2_List">[1]MSC_Constr!$A$6:$O$51</definedName>
    <definedName name="_xlnm.Print_Area" localSheetId="0">'Hoja para Imprimir'!$B$1:$O$113</definedName>
    <definedName name="DateOffset">'[1]Enter Stats'!$F$4</definedName>
    <definedName name="_xlnm.Print_Titles" localSheetId="0">'Hoja para Imprimir'!$1:$2</definedName>
    <definedName name="Weekly_Stats">[1]Instructions!$A$4:$D$15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46" i="4" l="1"/>
  <c r="U46" i="4"/>
  <c r="T46" i="4"/>
  <c r="S46" i="4"/>
  <c r="R46" i="4"/>
  <c r="Q46" i="4"/>
  <c r="P46" i="4"/>
  <c r="O46" i="4"/>
  <c r="M46" i="4"/>
  <c r="V45" i="4" l="1"/>
  <c r="U45" i="4"/>
  <c r="T45" i="4"/>
  <c r="S45" i="4"/>
  <c r="R45" i="4"/>
  <c r="Q45" i="4"/>
  <c r="P45" i="4"/>
  <c r="O45" i="4"/>
  <c r="M45" i="4"/>
  <c r="V44" i="4" l="1"/>
  <c r="U44" i="4"/>
  <c r="T44" i="4"/>
  <c r="S44" i="4"/>
  <c r="R44" i="4"/>
  <c r="Q44" i="4"/>
  <c r="P44" i="4"/>
  <c r="O44" i="4"/>
  <c r="M44" i="4"/>
  <c r="V43" i="4" l="1"/>
  <c r="U43" i="4"/>
  <c r="T43" i="4"/>
  <c r="S43" i="4"/>
  <c r="R43" i="4"/>
  <c r="Q43" i="4"/>
  <c r="P43" i="4"/>
  <c r="O43" i="4"/>
  <c r="M43" i="4"/>
  <c r="V42" i="4" l="1"/>
  <c r="U42" i="4"/>
  <c r="T42" i="4"/>
  <c r="S42" i="4"/>
  <c r="R42" i="4"/>
  <c r="Q42" i="4"/>
  <c r="P42" i="4"/>
  <c r="O42" i="4"/>
  <c r="M42" i="4"/>
  <c r="V41" i="4" l="1"/>
  <c r="U41" i="4"/>
  <c r="T41" i="4"/>
  <c r="S41" i="4"/>
  <c r="R41" i="4"/>
  <c r="Q41" i="4"/>
  <c r="P41" i="4"/>
  <c r="O41" i="4"/>
  <c r="M41" i="4"/>
  <c r="V40" i="4" l="1"/>
  <c r="U40" i="4"/>
  <c r="T40" i="4"/>
  <c r="S40" i="4"/>
  <c r="R40" i="4"/>
  <c r="Q40" i="4"/>
  <c r="P40" i="4"/>
  <c r="O40" i="4"/>
  <c r="M40" i="4"/>
  <c r="V39" i="4" l="1"/>
  <c r="U39" i="4"/>
  <c r="T39" i="4"/>
  <c r="S39" i="4"/>
  <c r="R39" i="4"/>
  <c r="Q39" i="4"/>
  <c r="P39" i="4"/>
  <c r="O39" i="4"/>
  <c r="M39" i="4"/>
  <c r="V38" i="4" l="1"/>
  <c r="U38" i="4"/>
  <c r="T38" i="4"/>
  <c r="S38" i="4"/>
  <c r="R38" i="4"/>
  <c r="Q38" i="4"/>
  <c r="P38" i="4"/>
  <c r="O38" i="4"/>
  <c r="M38" i="4"/>
  <c r="V37" i="4" l="1"/>
  <c r="U37" i="4"/>
  <c r="T37" i="4"/>
  <c r="S37" i="4"/>
  <c r="R37" i="4"/>
  <c r="Q37" i="4"/>
  <c r="P37" i="4"/>
  <c r="O37" i="4"/>
  <c r="M37" i="4"/>
  <c r="V36" i="4"/>
  <c r="U36" i="4"/>
  <c r="T36" i="4"/>
  <c r="S36" i="4"/>
  <c r="R36" i="4"/>
  <c r="Q36" i="4"/>
  <c r="P36" i="4"/>
  <c r="O36" i="4"/>
  <c r="M36" i="4"/>
  <c r="V35" i="4"/>
  <c r="U35" i="4"/>
  <c r="T35" i="4"/>
  <c r="S35" i="4"/>
  <c r="R35" i="4"/>
  <c r="Q35" i="4"/>
  <c r="P35" i="4"/>
  <c r="O35" i="4"/>
  <c r="M35" i="4"/>
  <c r="V33" i="4"/>
  <c r="U33" i="4"/>
  <c r="T33" i="4"/>
  <c r="S33" i="4"/>
  <c r="R33" i="4"/>
  <c r="Q33" i="4"/>
  <c r="P33" i="4"/>
  <c r="O33" i="4"/>
  <c r="M33" i="4"/>
  <c r="V32" i="4"/>
  <c r="U32" i="4"/>
  <c r="T32" i="4"/>
  <c r="S32" i="4"/>
  <c r="R32" i="4"/>
  <c r="Q32" i="4"/>
  <c r="P32" i="4"/>
  <c r="O32" i="4"/>
  <c r="M32" i="4"/>
  <c r="V31" i="4"/>
  <c r="U31" i="4"/>
  <c r="T31" i="4"/>
  <c r="S31" i="4"/>
  <c r="R31" i="4"/>
  <c r="Q31" i="4"/>
  <c r="P31" i="4"/>
  <c r="O31" i="4"/>
  <c r="M31" i="4"/>
  <c r="V30" i="4"/>
  <c r="U30" i="4"/>
  <c r="T30" i="4"/>
  <c r="S30" i="4"/>
  <c r="R30" i="4"/>
  <c r="Q30" i="4"/>
  <c r="P30" i="4"/>
  <c r="O30" i="4"/>
  <c r="M30" i="4"/>
  <c r="V29" i="4"/>
  <c r="U29" i="4"/>
  <c r="T29" i="4"/>
  <c r="S29" i="4"/>
  <c r="R29" i="4"/>
  <c r="Q29" i="4"/>
  <c r="P29" i="4"/>
  <c r="O29" i="4"/>
  <c r="M29" i="4"/>
  <c r="V28" i="4"/>
  <c r="U28" i="4"/>
  <c r="T28" i="4"/>
  <c r="S28" i="4"/>
  <c r="R28" i="4"/>
  <c r="Q28" i="4"/>
  <c r="P28" i="4"/>
  <c r="O28" i="4"/>
  <c r="M28" i="4"/>
  <c r="V27" i="4"/>
  <c r="U27" i="4"/>
  <c r="T27" i="4"/>
  <c r="S27" i="4"/>
  <c r="R27" i="4"/>
  <c r="Q27" i="4"/>
  <c r="P27" i="4"/>
  <c r="O27" i="4"/>
  <c r="M27" i="4"/>
  <c r="V26" i="4"/>
  <c r="U26" i="4"/>
  <c r="T26" i="4"/>
  <c r="S26" i="4"/>
  <c r="R26" i="4"/>
  <c r="Q26" i="4"/>
  <c r="P26" i="4"/>
  <c r="O26" i="4"/>
  <c r="M26" i="4"/>
  <c r="V25" i="4"/>
  <c r="U25" i="4"/>
  <c r="T25" i="4"/>
  <c r="S25" i="4"/>
  <c r="R25" i="4"/>
  <c r="Q25" i="4"/>
  <c r="P25" i="4"/>
  <c r="O25" i="4"/>
  <c r="M25" i="4"/>
  <c r="V24" i="4"/>
  <c r="Q24" i="4"/>
  <c r="P24" i="4"/>
  <c r="O24" i="4"/>
  <c r="T16" i="2"/>
  <c r="M12" i="4"/>
  <c r="O12" i="4"/>
  <c r="P12" i="4"/>
  <c r="Q12" i="4"/>
  <c r="R12" i="4"/>
  <c r="S12" i="4"/>
  <c r="T12" i="4"/>
  <c r="U12" i="4"/>
  <c r="V12" i="4"/>
  <c r="M13" i="4"/>
  <c r="O13" i="4"/>
  <c r="P13" i="4"/>
  <c r="Q13" i="4"/>
  <c r="R13" i="4"/>
  <c r="S13" i="4"/>
  <c r="T13" i="4"/>
  <c r="U13" i="4"/>
  <c r="V13" i="4"/>
  <c r="U15" i="4"/>
  <c r="U16" i="4"/>
  <c r="U17" i="4"/>
  <c r="U18" i="4"/>
  <c r="U19" i="4"/>
  <c r="U20" i="4"/>
  <c r="U21" i="4"/>
  <c r="U22" i="4"/>
  <c r="U23" i="4"/>
  <c r="U24" i="4"/>
  <c r="U34" i="4"/>
  <c r="U14" i="4"/>
  <c r="R34" i="4"/>
  <c r="M14" i="4"/>
  <c r="M15" i="4"/>
  <c r="M16" i="4"/>
  <c r="M17" i="4"/>
  <c r="M18" i="4"/>
  <c r="M19" i="4"/>
  <c r="M20" i="4"/>
  <c r="M21" i="4"/>
  <c r="M22" i="4"/>
  <c r="M23" i="4"/>
  <c r="M24" i="4"/>
  <c r="M34" i="4"/>
  <c r="O21" i="4"/>
  <c r="P21" i="4"/>
  <c r="Q21" i="4"/>
  <c r="R21" i="4"/>
  <c r="S21" i="4"/>
  <c r="T21" i="4"/>
  <c r="V21" i="4"/>
  <c r="O22" i="4"/>
  <c r="P22" i="4"/>
  <c r="Q22" i="4"/>
  <c r="R22" i="4"/>
  <c r="S22" i="4"/>
  <c r="T22" i="4"/>
  <c r="V22" i="4"/>
  <c r="O23" i="4"/>
  <c r="P23" i="4"/>
  <c r="Q23" i="4"/>
  <c r="R23" i="4"/>
  <c r="S23" i="4"/>
  <c r="T23" i="4"/>
  <c r="V23" i="4"/>
  <c r="O14" i="4"/>
  <c r="P14" i="4"/>
  <c r="Q14" i="4"/>
  <c r="R14" i="4"/>
  <c r="S14" i="4"/>
  <c r="T14" i="4"/>
  <c r="V14" i="4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79" i="2"/>
  <c r="V16" i="4"/>
  <c r="V17" i="4"/>
  <c r="V18" i="4"/>
  <c r="V19" i="4"/>
  <c r="V20" i="4"/>
  <c r="V34" i="4"/>
  <c r="V15" i="4"/>
  <c r="T15" i="4"/>
  <c r="T16" i="4"/>
  <c r="T17" i="4"/>
  <c r="T18" i="4"/>
  <c r="T19" i="4"/>
  <c r="T20" i="4"/>
  <c r="T24" i="4"/>
  <c r="T34" i="4"/>
  <c r="R15" i="4"/>
  <c r="R16" i="4"/>
  <c r="R17" i="4"/>
  <c r="R18" i="4"/>
  <c r="R19" i="4"/>
  <c r="R20" i="4"/>
  <c r="R24" i="4"/>
  <c r="P15" i="4"/>
  <c r="P16" i="4"/>
  <c r="P17" i="4"/>
  <c r="P18" i="4"/>
  <c r="P19" i="4"/>
  <c r="P20" i="4"/>
  <c r="P34" i="4"/>
  <c r="Q16" i="4"/>
  <c r="Q17" i="4"/>
  <c r="Q18" i="4"/>
  <c r="Q19" i="4"/>
  <c r="Q20" i="4"/>
  <c r="Q34" i="4"/>
  <c r="O16" i="4"/>
  <c r="O17" i="4"/>
  <c r="O18" i="4"/>
  <c r="O19" i="4"/>
  <c r="O20" i="4"/>
  <c r="O34" i="4"/>
  <c r="O15" i="4"/>
  <c r="S34" i="4"/>
  <c r="S24" i="4"/>
  <c r="S20" i="4"/>
  <c r="S19" i="4"/>
  <c r="S18" i="4"/>
  <c r="S17" i="4"/>
  <c r="S16" i="4"/>
  <c r="S15" i="4"/>
  <c r="Q15" i="4"/>
</calcChain>
</file>

<file path=xl/sharedStrings.xml><?xml version="1.0" encoding="utf-8"?>
<sst xmlns="http://schemas.openxmlformats.org/spreadsheetml/2006/main" count="310" uniqueCount="232">
  <si>
    <t>MENSUAL</t>
  </si>
  <si>
    <t>1.1.- INFORMACIÓN GENERAL</t>
  </si>
  <si>
    <t>INFORME MENSUAL DE SEGURIDAD EMPRESAS CONTRATISTAS</t>
  </si>
  <si>
    <t>EMPRESA CONTRATISTA:</t>
  </si>
  <si>
    <t>2.1.- REGISTRABLES</t>
  </si>
  <si>
    <t xml:space="preserve">1.- </t>
  </si>
  <si>
    <t xml:space="preserve">2.- </t>
  </si>
  <si>
    <t xml:space="preserve">3.- </t>
  </si>
  <si>
    <t xml:space="preserve">4.- </t>
  </si>
  <si>
    <t>2.- CLASIFICACIÓN DE INCIDENTES  DEL MES</t>
  </si>
  <si>
    <t>1.- ESTADÍSTICAS DEL MES</t>
  </si>
  <si>
    <t>2.2.- NO REGISTRABLES</t>
  </si>
  <si>
    <t>HORA</t>
  </si>
  <si>
    <t>FECHA DE ELABORACIÓN:</t>
  </si>
  <si>
    <t>ENTE GESTOR DE SALUD:</t>
  </si>
  <si>
    <t>UTILIZADOS EN EL MES</t>
  </si>
  <si>
    <t>ACUMULADO EN EL MES</t>
  </si>
  <si>
    <t>REQUERIDOS</t>
  </si>
  <si>
    <t>CONTADOS</t>
  </si>
  <si>
    <t>NOMBRE Y FIRMA RESPONSABLE
SEGURIDAD INDUSTRIAL DE LA EMPRESA CONTRATISTA</t>
  </si>
  <si>
    <t>NOMBRE Y FIRMA DEL SUPERVISOR DE CONTRATO</t>
  </si>
  <si>
    <t>ENTREGADO POR:</t>
  </si>
  <si>
    <t>REALIZADO POR:</t>
  </si>
  <si>
    <t>LTI</t>
  </si>
  <si>
    <t>RWC</t>
  </si>
  <si>
    <t>MTI</t>
  </si>
  <si>
    <t>FAI</t>
  </si>
  <si>
    <t>Env</t>
  </si>
  <si>
    <t>Total</t>
  </si>
  <si>
    <t>FAT</t>
  </si>
  <si>
    <t>DMG</t>
  </si>
  <si>
    <t>NMI</t>
  </si>
  <si>
    <t>LTFR</t>
  </si>
  <si>
    <t>ACUMULADO</t>
  </si>
  <si>
    <t>TRFR</t>
  </si>
  <si>
    <t>AIFR</t>
  </si>
  <si>
    <t>Mes</t>
  </si>
  <si>
    <t>Empleados</t>
  </si>
  <si>
    <t xml:space="preserve">Horas </t>
  </si>
  <si>
    <t>Otros</t>
  </si>
  <si>
    <t>Dias perdidos</t>
  </si>
  <si>
    <t>DESCRIPCIÓN DEL CONTRATO:</t>
  </si>
  <si>
    <t>CONTRATO N°:</t>
  </si>
  <si>
    <t>5.-</t>
  </si>
  <si>
    <t>6.-</t>
  </si>
  <si>
    <t>7.-</t>
  </si>
  <si>
    <t>8.-</t>
  </si>
  <si>
    <t>2.3 ÍNDICES ESTADÍSTICOS</t>
  </si>
  <si>
    <t>CERRADAS</t>
  </si>
  <si>
    <t>ACUM (12 MES)</t>
  </si>
  <si>
    <t>N° OBSERVACIONES DE PELIGROS</t>
  </si>
  <si>
    <t>PROGRAMADAS</t>
  </si>
  <si>
    <t>REALIZADAS</t>
  </si>
  <si>
    <t>EN PROCESO</t>
  </si>
  <si>
    <t>OCURRIDOS</t>
  </si>
  <si>
    <t xml:space="preserve">ARCHIVADOS </t>
  </si>
  <si>
    <t>CERRADOS</t>
  </si>
  <si>
    <t>ABIERTOS</t>
  </si>
  <si>
    <t>SUSPENDIDAS</t>
  </si>
  <si>
    <t>INSPECCIONES DE SEGURIDAD</t>
  </si>
  <si>
    <t>Inspecciones a equipo móvil,</t>
  </si>
  <si>
    <t>Herramientas eléctricas y manuales,</t>
  </si>
  <si>
    <t xml:space="preserve">Elementos de izaje, </t>
  </si>
  <si>
    <t>Elementos de protección personal,</t>
  </si>
  <si>
    <t>Instalación de faena (Depósito, Almacenes, Oficinas, Talleres, Etc.),</t>
  </si>
  <si>
    <t>Equipos para trabajos en caliente,</t>
  </si>
  <si>
    <t>Orden y limpieza,</t>
  </si>
  <si>
    <t>Superficies de trabajo (Andamios, Escalas, Plataformas móviles, etc.),</t>
  </si>
  <si>
    <t>Sistemas de protección de incendios,</t>
  </si>
  <si>
    <t>Extensiones y cables de alimentación eléctrica,</t>
  </si>
  <si>
    <t>Señaletica y señalizaciones,</t>
  </si>
  <si>
    <t xml:space="preserve"> FECHA</t>
  </si>
  <si>
    <t>1.-</t>
  </si>
  <si>
    <t>2.-</t>
  </si>
  <si>
    <t>3.-</t>
  </si>
  <si>
    <t>4.-</t>
  </si>
  <si>
    <t>9.-</t>
  </si>
  <si>
    <t>10.-</t>
  </si>
  <si>
    <t>11.-</t>
  </si>
  <si>
    <t xml:space="preserve">12.- </t>
  </si>
  <si>
    <t xml:space="preserve">13.- </t>
  </si>
  <si>
    <t xml:space="preserve">14.- </t>
  </si>
  <si>
    <t xml:space="preserve">15.- </t>
  </si>
  <si>
    <t xml:space="preserve">16.- </t>
  </si>
  <si>
    <t>RECIBIDO POR:</t>
  </si>
  <si>
    <t>NOMBRE  Y  FIRMA DEL GERENTE O MÁXIMO CARGO EN SITIO  DE LA EMPRESA CONTRATISTA</t>
  </si>
  <si>
    <t>NOMBRE , FIRMA DEL PERSONAL HSE
"MSC"  QUE RECIBE EL INFORME</t>
  </si>
  <si>
    <t>PROGRAMADO</t>
  </si>
  <si>
    <t>REALIZADO</t>
  </si>
  <si>
    <t>ACTIVIDADES RELEVANTES</t>
  </si>
  <si>
    <t>CUMPLIMIENTO EN EL MES (%)</t>
  </si>
  <si>
    <t>4.- PROGRAMA DE PREVENCIÓN DE RIESGOS</t>
  </si>
  <si>
    <t>6.- PROGRAMA DE INSPECCIONES DE SEGURIDAD</t>
  </si>
  <si>
    <t>7.- OTROS  (ACLARACIONES, SUGERENCIAS, COMENTARIOS, ETC.)</t>
  </si>
  <si>
    <t>VoBo DEL SUPERVISOR DE CONTRATO:</t>
  </si>
  <si>
    <t>FIRMANDO EN LA PARTE INFERIOR, DECLARO QUE TODA LA INFORMACIÓN ANTERIORMENTE DESCRITA ES FIDEDIGNA Y PUEDE ESTAR SUJETA A REVISIÓN POR LAS ÁREAS PERTINENTES.</t>
  </si>
  <si>
    <t>17.-</t>
  </si>
  <si>
    <t>AÑO :</t>
  </si>
  <si>
    <t>OBJETIVO LT</t>
  </si>
  <si>
    <t>OBJETIVO TR</t>
  </si>
  <si>
    <t>OBJETIVO AI</t>
  </si>
  <si>
    <t>Condiciones Seguras e Inseguras</t>
  </si>
  <si>
    <t>Actos Seguros e Inseguros</t>
  </si>
  <si>
    <t>Colocar el Nombre comercial de la empresa contratista.</t>
  </si>
  <si>
    <t>Colocar la descripción del servicio del contrato firmado con MSC</t>
  </si>
  <si>
    <t>1.1.1</t>
  </si>
  <si>
    <t>1.1.2</t>
  </si>
  <si>
    <t>Colocar la cantidad total de personas permanentes y temporales que trabajaron en la empresa contratistas en el mes del informe.</t>
  </si>
  <si>
    <t>1.1.3</t>
  </si>
  <si>
    <t>Colocar la cantidad total de vehículos livianos utilizados en el mes del informe</t>
  </si>
  <si>
    <t>1.1.4</t>
  </si>
  <si>
    <t>1.1.5</t>
  </si>
  <si>
    <t>1.1.6</t>
  </si>
  <si>
    <t>1.1.7</t>
  </si>
  <si>
    <t>Colocar la cantidad de personal HSEQ definidos en el formulario 1.02.P06.F08 Definición Nivel Exigencia HSEQ para Supervisores y cantidad real contada.</t>
  </si>
  <si>
    <t>1.1.1. N° TRABAJADORES</t>
  </si>
  <si>
    <t>1.1.2.  HORAS HOMBRE</t>
  </si>
  <si>
    <t>1.1.3. N° VEHÍCULOS</t>
  </si>
  <si>
    <t>1.1.4.  KM RECORRIDOS DEL VEHÍCULOS</t>
  </si>
  <si>
    <t>1.1.5.  N° MAQUINAS PESADAS</t>
  </si>
  <si>
    <t>1.1.6.  HORAS MAQUINAS</t>
  </si>
  <si>
    <t>1.1.7. N° PERSONAL HSEQ</t>
  </si>
  <si>
    <t>2.1.1. FATALIDADES
(FAT)</t>
  </si>
  <si>
    <t>2.1.1</t>
  </si>
  <si>
    <t>2.1.2. DÍAS PERDIDOS
por FAT</t>
  </si>
  <si>
    <t>2.1.4. DÍAS PERDIDOS
por  LTI</t>
  </si>
  <si>
    <t>2.1.3. TIEMPO PERDIDO (LTI)</t>
  </si>
  <si>
    <t>2.1.5 TRABAJO RESTRINGIDO (RWC)</t>
  </si>
  <si>
    <t>2.1.6. DÍAS DE TRABAJO.
CON RESTRICCIÓN</t>
  </si>
  <si>
    <t>2.1.7. TRATAMIENTO MÉDICO (MTI)</t>
  </si>
  <si>
    <t>2.1.3</t>
  </si>
  <si>
    <t>2.1.2</t>
  </si>
  <si>
    <t>2.1.4</t>
  </si>
  <si>
    <t>2.1.5</t>
  </si>
  <si>
    <t>2.1.6</t>
  </si>
  <si>
    <t>2.1.7</t>
  </si>
  <si>
    <t>Colocar la cantidad días perdidos de incidentes tipo LTI en el mes del informe y los últimos 12 meses</t>
  </si>
  <si>
    <t>Colocar la cantidad días trabajo restringido de incidentes tipo RWC en el mes del informe y los últimos 12 meses</t>
  </si>
  <si>
    <t>2.2.1</t>
  </si>
  <si>
    <t>2.2.2</t>
  </si>
  <si>
    <t>2.2.3</t>
  </si>
  <si>
    <t>2.2.4</t>
  </si>
  <si>
    <t>2.2.5</t>
  </si>
  <si>
    <t>2.2.5. EN TRAYECTO (OTROS)</t>
  </si>
  <si>
    <t>Colocar los asuntos del ISOKEY sobre los incidentes y casi incidentes: Ocurridos = Todos los asuntos registrados, Archivados= Los que tienen verificación de eficacia por OHS, En Proceso= Asuntos Abiertos, Cerrados= Asuntos con todas las tareas cerradas.</t>
  </si>
  <si>
    <t>4.4 PROGRAMA DE CAPACITACIONES HSEQ</t>
  </si>
  <si>
    <t>Colocar todas actividades del programa de capacitación: Programadas= Capacitaciones programadas para el año, Realizadas= Capacitaciones ejecutadas, En proceso= Capacitaciones  en ejecución, Cerradas= Capacitaciones  Concluidas, Suspendidas= tareas que no se realizaran deben estar aprobadas por el supervisor de contrato y OHS</t>
  </si>
  <si>
    <t>Colocar todas actividades del programa de prevención de riesgos: Programadas= Las tareas programadas para el año, Realizadas= Las tareas ejecutadas, En proceso= tareas en ejecución, Cerradas= Tareas Concluidas, Suspendidas= tareas que no se realizaran deben estar aprobadas por el supervisor de contrato y OHS</t>
  </si>
  <si>
    <t>4.5 REUNIONES DE SEGURIDAD</t>
  </si>
  <si>
    <t>4.5.1. REUNIONES DIARIAS A INICIO DE JORNADA PROGRAMADAS</t>
  </si>
  <si>
    <t>4.5.1</t>
  </si>
  <si>
    <t>4.5.2</t>
  </si>
  <si>
    <t>4.5.3</t>
  </si>
  <si>
    <t>4.5.2. REUNIONES DIARIAS A INICIO DE JORNADA REALIZADAS</t>
  </si>
  <si>
    <t>4.5.3. REUNIONES MENSUALES DE SEGURIDAD</t>
  </si>
  <si>
    <t>4.5.4. Otras REUNIONES DE SEGURIDAD (Propias, con la supervisión de contrato)</t>
  </si>
  <si>
    <t>Colocar la Reuniones diarias Ejecutadas para el mes del informe</t>
  </si>
  <si>
    <t>ABIERTAS  
(12 MES)</t>
  </si>
  <si>
    <t>CERRADAS  
(12 MES)</t>
  </si>
  <si>
    <t>ABIERTAS
  (12 MES)</t>
  </si>
  <si>
    <t>CERRADAS
  (12 MES)</t>
  </si>
  <si>
    <t>ABIERTAS (Mes)</t>
  </si>
  <si>
    <t>CERRADAS (Mes)</t>
  </si>
  <si>
    <t>ABIERTAS 
(Mes)</t>
  </si>
  <si>
    <t>CERRADAS
 (Mes)</t>
  </si>
  <si>
    <t>Colocar la Reuniones diarias programadas para el mes del informe y las acumuladas en los doce meses</t>
  </si>
  <si>
    <t>Colocar la Reuniones mensuales con el máximo cargo de sitio y el personal HSEQ  programadas para el mes del informe, como la ejecutadas y las acumuladas los últimos doce meses.</t>
  </si>
  <si>
    <t>Colocar todas la inspecciones que se deben realizar según la matriz de riesgos, añadir información adicional en actividades relevantes</t>
  </si>
  <si>
    <t xml:space="preserve">Colocar cualquier información adicional que complemente la información anteriormente descrita </t>
  </si>
  <si>
    <t>Ref.</t>
  </si>
  <si>
    <t>Colocar la cantidad de Km recorridos por todos los vehículos livianos utilizados en el mes del informe</t>
  </si>
  <si>
    <t>Colocar la cantidad total de vehículos semi pesado y pesados utilizados en el mes del informe</t>
  </si>
  <si>
    <t>GUÍA DEL LLENADO DEL INFORME</t>
  </si>
  <si>
    <t>Colocar los asuntos del ISOKEY sobre las no conformidades, observaciones, oportunidades de mejora y quejas: Ocurridos = Todos los asuntos registrados, Archivados= los que tienen verificación de eficacia por OHS, En Proceso= Asuntos Abiertos, Cerrados= Asuntos con todas las tareas cerradas.</t>
  </si>
  <si>
    <t>Colocar la cantidad de Km recorridos por todos los vehículos semi pesado y pesados utilizados en el mes del informe</t>
  </si>
  <si>
    <t>Colocar la cantidad de incidentes tipo FAT en el mes del informe y los últimos 12 meses</t>
  </si>
  <si>
    <t>Colocar la cantidad de incidentes tipo LTI en el mes del informe y los últimos 12 meses</t>
  </si>
  <si>
    <t>Colocar la cantidad de incidentes tipo RWC en el mes del informe y los últimos 12 meses</t>
  </si>
  <si>
    <t>Colocar la cantidad de incidentes tipo MTI en el mes del informe y los últimos 12 meses</t>
  </si>
  <si>
    <t>Colocar la cantidad de incidentes tipo FAI en el mes del informe y los últimos 12 meses</t>
  </si>
  <si>
    <t>Colocar la cantidad de incidentes tipo DMG en el mes del informe y los últimos 12 meses</t>
  </si>
  <si>
    <t>Colocar la cantidad de incidentes tipo NMI en el mes del informe y los últimos 12 meses</t>
  </si>
  <si>
    <t>Colocar la cantidad de incidentes tipo "En Trayecto" en el mes del informe y los últimos 12 meses</t>
  </si>
  <si>
    <t>Colocar el mes del informe, Colocar la fecha de elaboración del informe con el formato día /mes /año.</t>
  </si>
  <si>
    <t>Colocar el numero de contrato firmado con MSC, en caso de adendas colocar la vigente.</t>
  </si>
  <si>
    <t>Colocar el numero del ROE otorgado por el Ministerio de Trabajo, colocar la caja o seguro de salud que cuenta la empresa contratista.</t>
  </si>
  <si>
    <t>Colocar la cantidad total de horas trabajadas por las personas descritas en el puntos 1.1.1</t>
  </si>
  <si>
    <t>Colocar la cantidad días perdidos de incidentes tipo FAT en el mes del informe y los últimos 12 meses (6.000 días por incidentes FAT)</t>
  </si>
  <si>
    <t>Colocar una descripción breve de todos los casos: Numero de Isokey, Clasificación, Fecha  y Descripción breve, se debe colocar TODOS los incidentes en los últimos doce meses)</t>
  </si>
  <si>
    <r>
      <rPr>
        <b/>
        <i/>
        <sz val="10"/>
        <rFont val="Calibri"/>
        <family val="2"/>
        <scheme val="minor"/>
      </rPr>
      <t>3.- DESCRIPCIÓN DE LOS INCIDENTES</t>
    </r>
    <r>
      <rPr>
        <b/>
        <i/>
        <sz val="9"/>
        <rFont val="Calibri"/>
        <family val="2"/>
        <scheme val="minor"/>
      </rPr>
      <t xml:space="preserve">: </t>
    </r>
    <r>
      <rPr>
        <i/>
        <sz val="8"/>
        <rFont val="Calibri"/>
        <family val="2"/>
        <scheme val="minor"/>
      </rPr>
      <t xml:space="preserve">(Breve descripción de todos los casos: Numero de Isokey, Clasificación, Fecha  y Descripción breve, se debe colocar </t>
    </r>
    <r>
      <rPr>
        <b/>
        <i/>
        <sz val="8"/>
        <rFont val="Calibri"/>
        <family val="2"/>
        <scheme val="minor"/>
      </rPr>
      <t>TODOS</t>
    </r>
    <r>
      <rPr>
        <i/>
        <sz val="8"/>
        <rFont val="Calibri"/>
        <family val="2"/>
        <scheme val="minor"/>
      </rPr>
      <t xml:space="preserve"> los incidentes en los ultimos doce meses)</t>
    </r>
  </si>
  <si>
    <t>Colocar todas las observaciones (Actos o Condiciones) realizadas en el mes por todo el personal de la empresa contratistas, observaciones están abiertas y cerrada y las acumuladas los últimos 12 meses</t>
  </si>
  <si>
    <t>INTERNA</t>
  </si>
  <si>
    <t>.</t>
  </si>
  <si>
    <t>2.2.1. PRIMEROS AUXILIOS (FAI)</t>
  </si>
  <si>
    <t>2.2.2. DAÑOS (DMG)</t>
  </si>
  <si>
    <t>2.2.3. CASI ACCIDENTES (NMI)</t>
  </si>
  <si>
    <t>Colocar la cantidad de incidentes tipo ENV en el mes del informe y los últimos 12 meses, solo aplica cuando esta relacionado con uno o mas incidente de seguridad industrial (incidente con mas de una clasificación)</t>
  </si>
  <si>
    <r>
      <t xml:space="preserve">2.2. 4. MEDIO AMBIENTAL (ENV) </t>
    </r>
    <r>
      <rPr>
        <b/>
        <sz val="6"/>
        <rFont val="Calibri"/>
        <family val="2"/>
        <scheme val="minor"/>
      </rPr>
      <t>(con mas de una calificación)</t>
    </r>
  </si>
  <si>
    <t>1.02.P06.F11
     Revisión: 4</t>
  </si>
  <si>
    <t xml:space="preserve">    1.02.P06.F11
     Revisión: 4</t>
  </si>
  <si>
    <t>GRAVEDAD</t>
  </si>
  <si>
    <t>Gravedad</t>
  </si>
  <si>
    <t>4.3 ACTIVIDADES DE CONTROL DEFINIDAS EN EL PROGRAMA DE GESTIÓN DE RIESGOS 1.02.P06.F29 (ANUAL)</t>
  </si>
  <si>
    <t xml:space="preserve">5.- PROGRAMA DE OBSERVACIONES DE SEGURIDAD CONDUCTUAL (STOP Y propio) </t>
  </si>
  <si>
    <t>Colocar los indicadores LRTF, TRFR, AIFR, Gravedad del mes del informe (Copiar de la Hoja "IMPORTANTE pero No Imprimir"  de la columna acumulados color Rojo)</t>
  </si>
  <si>
    <t>4.1 INCIDENTES Y CASI ACCIDENTE (ENAXIS)</t>
  </si>
  <si>
    <t>4.2  OBSERVACIONES DE NIVEL DESEMPEÑO</t>
  </si>
  <si>
    <t>% NIVEL DE DESEMPEÑO DEL MES</t>
  </si>
  <si>
    <t>SEGUIMIENTO A TRATAMIENTO DE INCIDENTES, CASI ACCIDENTES, OBSERVACIONES DE NIVEL DESEMPEÑO</t>
  </si>
  <si>
    <t>MES DE INFORME:</t>
  </si>
  <si>
    <t>NIVEL DE EXIGENCIA DE HSEQ:</t>
  </si>
  <si>
    <t>N° DE REGISTRO OBLIGATORIO DE EMPLEADORES (ROE):</t>
  </si>
  <si>
    <t xml:space="preserve">C&amp;C SERVICIOS INTEGRALES </t>
  </si>
  <si>
    <t>8614011010-05</t>
  </si>
  <si>
    <t>C.N.S.</t>
  </si>
  <si>
    <t>MSC-17000006</t>
  </si>
  <si>
    <t>ARRENDAMIENTO CON SERVICIOS CONEXOS DE UNA GRUA DE CARGA TEREX FRANNA AT22</t>
  </si>
  <si>
    <t>Horo inial 
26-07-2021</t>
  </si>
  <si>
    <t>Horo final 
29-08-2021</t>
  </si>
  <si>
    <t>Horas Maquina
del mes</t>
  </si>
  <si>
    <t>Realizado por el operador de equipo</t>
  </si>
  <si>
    <t>El servicio no incluye herramientas</t>
  </si>
  <si>
    <t>El operador del equipo usa el EPP requerido para el trabajo</t>
  </si>
  <si>
    <t>No se cuenta con faena</t>
  </si>
  <si>
    <t>No se realizan trabajos en caliente</t>
  </si>
  <si>
    <t xml:space="preserve">No se utilizan cables electricos </t>
  </si>
  <si>
    <t>No se cuenta con faena por lo que no se tiene señalizacion</t>
  </si>
  <si>
    <t>Jose Colque</t>
  </si>
  <si>
    <t>Solo los que son parte del equipo, inspeccion diaria del equipo</t>
  </si>
  <si>
    <t>Realizado por el operador, inspeccion diaria del equipo</t>
  </si>
  <si>
    <t>Frank Magne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</si>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</sst>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mmmm\-yyyy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0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6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Arial"/>
      <family val="2"/>
    </font>
    <font>
      <sz val="10"/>
      <color theme="0"/>
      <name val="Calibri"/>
      <family val="2"/>
      <scheme val="minor"/>
    </font>
    <font>
      <sz val="6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name val="Calibri"/>
      <family val="2"/>
    </font>
    <font>
      <i/>
      <sz val="6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82">
    <xf numFmtId="0" fontId="0" fillId="0" borderId="0" xfId="0"/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4" xfId="1" applyFont="1" applyFill="1" applyBorder="1" applyAlignment="1" applyProtection="1">
      <alignment horizontal="center" vertical="center" wrapText="1"/>
      <protection locked="0"/>
    </xf>
    <xf numFmtId="0" fontId="11" fillId="2" borderId="13" xfId="1" applyFont="1" applyFill="1" applyBorder="1" applyAlignment="1" applyProtection="1">
      <alignment horizontal="center" vertical="center" wrapTex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32" xfId="1" applyFont="1" applyFill="1" applyBorder="1" applyAlignment="1" applyProtection="1">
      <alignment horizontal="center" vertical="center" wrapText="1"/>
      <protection locked="0"/>
    </xf>
    <xf numFmtId="0" fontId="2" fillId="2" borderId="31" xfId="1" applyFont="1" applyFill="1" applyBorder="1" applyAlignment="1" applyProtection="1">
      <alignment horizontal="center" vertical="center" wrapText="1"/>
      <protection locked="0"/>
    </xf>
    <xf numFmtId="0" fontId="2" fillId="2" borderId="30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center" vertical="center" wrapText="1"/>
      <protection locked="0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1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22" xfId="1" applyFont="1" applyFill="1" applyBorder="1" applyAlignment="1" applyProtection="1">
      <alignment horizontal="center" vertical="center" wrapText="1"/>
      <protection locked="0"/>
    </xf>
    <xf numFmtId="0" fontId="2" fillId="2" borderId="23" xfId="1" applyFont="1" applyFill="1" applyBorder="1" applyAlignment="1" applyProtection="1">
      <alignment horizontal="center" vertical="center" wrapText="1"/>
      <protection locked="0"/>
    </xf>
    <xf numFmtId="0" fontId="11" fillId="2" borderId="23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3" fillId="0" borderId="80" xfId="0" applyFont="1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3" fillId="0" borderId="82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2" fillId="2" borderId="4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53" xfId="0" applyFont="1" applyFill="1" applyBorder="1" applyAlignment="1">
      <alignment horizontal="center" vertical="center"/>
    </xf>
    <xf numFmtId="0" fontId="24" fillId="4" borderId="49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9" fontId="13" fillId="0" borderId="63" xfId="0" applyNumberFormat="1" applyFont="1" applyBorder="1" applyAlignment="1">
      <alignment horizontal="center" vertical="center"/>
    </xf>
    <xf numFmtId="9" fontId="13" fillId="0" borderId="82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>
      <alignment vertical="center"/>
    </xf>
    <xf numFmtId="0" fontId="2" fillId="2" borderId="6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2" fillId="2" borderId="22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11" fillId="2" borderId="22" xfId="1" applyFont="1" applyFill="1" applyBorder="1" applyAlignment="1" applyProtection="1">
      <alignment horizontal="left" vertical="center"/>
      <protection locked="0"/>
    </xf>
    <xf numFmtId="0" fontId="11" fillId="2" borderId="23" xfId="1" applyFont="1" applyFill="1" applyBorder="1" applyAlignment="1" applyProtection="1">
      <alignment horizontal="left" vertical="center"/>
      <protection locked="0"/>
    </xf>
    <xf numFmtId="0" fontId="11" fillId="2" borderId="26" xfId="1" applyFont="1" applyFill="1" applyBorder="1" applyAlignment="1" applyProtection="1">
      <alignment horizontal="left" vertical="center"/>
      <protection locked="0"/>
    </xf>
    <xf numFmtId="0" fontId="11" fillId="0" borderId="79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left" vertical="center"/>
      <protection locked="0"/>
    </xf>
    <xf numFmtId="0" fontId="11" fillId="0" borderId="82" xfId="1" applyFont="1" applyBorder="1" applyAlignment="1" applyProtection="1">
      <alignment horizontal="left" vertical="center"/>
      <protection locked="0"/>
    </xf>
    <xf numFmtId="9" fontId="11" fillId="0" borderId="82" xfId="1" applyNumberFormat="1" applyFont="1" applyBorder="1" applyAlignment="1" applyProtection="1">
      <alignment horizontal="left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0" fontId="11" fillId="0" borderId="83" xfId="1" applyFont="1" applyBorder="1" applyAlignment="1" applyProtection="1">
      <alignment horizontal="left" vertical="center"/>
      <protection locked="0"/>
    </xf>
    <xf numFmtId="9" fontId="11" fillId="0" borderId="83" xfId="1" applyNumberFormat="1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11" fillId="2" borderId="22" xfId="1" applyFont="1" applyFill="1" applyBorder="1" applyAlignment="1">
      <alignment horizontal="left" vertical="center"/>
    </xf>
    <xf numFmtId="0" fontId="11" fillId="2" borderId="23" xfId="1" applyFont="1" applyFill="1" applyBorder="1" applyAlignment="1">
      <alignment horizontal="left" vertical="center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2" fillId="2" borderId="49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1" fillId="0" borderId="0" xfId="2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11" fillId="9" borderId="59" xfId="2" applyFont="1" applyFill="1" applyBorder="1" applyAlignment="1">
      <alignment horizontal="center" vertical="center" wrapText="1"/>
    </xf>
    <xf numFmtId="0" fontId="17" fillId="10" borderId="60" xfId="2" applyFont="1" applyFill="1" applyBorder="1" applyAlignment="1">
      <alignment horizontal="center" vertical="center" wrapText="1"/>
    </xf>
    <xf numFmtId="0" fontId="11" fillId="9" borderId="62" xfId="2" applyFont="1" applyFill="1" applyBorder="1" applyAlignment="1">
      <alignment horizontal="center" vertical="center" wrapText="1"/>
    </xf>
    <xf numFmtId="0" fontId="20" fillId="0" borderId="0" xfId="2" applyFont="1" applyAlignment="1" applyProtection="1">
      <alignment vertical="center"/>
      <protection locked="0"/>
    </xf>
    <xf numFmtId="166" fontId="4" fillId="0" borderId="65" xfId="2" applyNumberFormat="1" applyFont="1" applyBorder="1" applyAlignment="1" applyProtection="1">
      <alignment horizontal="left" vertical="center"/>
      <protection locked="0"/>
    </xf>
    <xf numFmtId="2" fontId="4" fillId="0" borderId="66" xfId="2" applyNumberFormat="1" applyFont="1" applyBorder="1" applyAlignment="1">
      <alignment horizontal="center" vertical="center"/>
    </xf>
    <xf numFmtId="2" fontId="4" fillId="0" borderId="67" xfId="2" applyNumberFormat="1" applyFont="1" applyBorder="1" applyAlignment="1">
      <alignment horizontal="center" vertical="center"/>
    </xf>
    <xf numFmtId="166" fontId="4" fillId="0" borderId="64" xfId="2" applyNumberFormat="1" applyFont="1" applyBorder="1" applyAlignment="1" applyProtection="1">
      <alignment horizontal="left" vertical="center"/>
      <protection locked="0"/>
    </xf>
    <xf numFmtId="165" fontId="19" fillId="0" borderId="73" xfId="3" applyNumberFormat="1" applyFont="1" applyBorder="1" applyAlignment="1" applyProtection="1">
      <alignment horizontal="center" vertical="center"/>
      <protection locked="0"/>
    </xf>
    <xf numFmtId="165" fontId="19" fillId="0" borderId="74" xfId="3" applyNumberFormat="1" applyFont="1" applyBorder="1" applyAlignment="1" applyProtection="1">
      <alignment horizontal="center" vertical="center"/>
      <protection locked="0"/>
    </xf>
    <xf numFmtId="0" fontId="19" fillId="0" borderId="74" xfId="0" applyFont="1" applyBorder="1" applyAlignment="1" applyProtection="1">
      <alignment horizontal="center" vertical="center"/>
      <protection locked="0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 applyProtection="1">
      <alignment horizontal="center" vertical="center"/>
      <protection locked="0"/>
    </xf>
    <xf numFmtId="2" fontId="4" fillId="0" borderId="58" xfId="2" applyNumberFormat="1" applyFont="1" applyBorder="1" applyAlignment="1">
      <alignment horizontal="center" vertical="center"/>
    </xf>
    <xf numFmtId="165" fontId="19" fillId="0" borderId="76" xfId="3" applyNumberFormat="1" applyFont="1" applyBorder="1" applyAlignment="1" applyProtection="1">
      <alignment horizontal="center" vertical="center"/>
      <protection locked="0"/>
    </xf>
    <xf numFmtId="165" fontId="19" fillId="0" borderId="77" xfId="3" applyNumberFormat="1" applyFont="1" applyBorder="1" applyAlignment="1" applyProtection="1">
      <alignment horizontal="center" vertical="center"/>
      <protection locked="0"/>
    </xf>
    <xf numFmtId="0" fontId="19" fillId="0" borderId="77" xfId="0" applyFont="1" applyBorder="1" applyAlignment="1" applyProtection="1">
      <alignment horizontal="center" vertical="center"/>
      <protection locked="0"/>
    </xf>
    <xf numFmtId="0" fontId="19" fillId="0" borderId="77" xfId="0" applyFont="1" applyBorder="1" applyAlignment="1">
      <alignment horizontal="center" vertical="center"/>
    </xf>
    <xf numFmtId="0" fontId="19" fillId="0" borderId="78" xfId="0" applyFont="1" applyBorder="1" applyAlignment="1" applyProtection="1">
      <alignment horizontal="center" vertical="center"/>
      <protection locked="0"/>
    </xf>
    <xf numFmtId="2" fontId="4" fillId="0" borderId="59" xfId="2" applyNumberFormat="1" applyFont="1" applyBorder="1" applyAlignment="1">
      <alignment horizontal="center" vertical="center"/>
    </xf>
    <xf numFmtId="2" fontId="4" fillId="0" borderId="68" xfId="2" applyNumberFormat="1" applyFont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5" fillId="0" borderId="0" xfId="2" applyFont="1" applyAlignment="1" applyProtection="1">
      <alignment vertical="center"/>
      <protection locked="0"/>
    </xf>
    <xf numFmtId="0" fontId="26" fillId="0" borderId="0" xfId="2" applyFont="1" applyAlignment="1" applyProtection="1">
      <alignment vertical="center"/>
      <protection locked="0"/>
    </xf>
    <xf numFmtId="0" fontId="26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2" fontId="4" fillId="0" borderId="78" xfId="2" applyNumberFormat="1" applyFont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 wrapText="1"/>
    </xf>
    <xf numFmtId="0" fontId="21" fillId="2" borderId="6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165" fontId="19" fillId="0" borderId="90" xfId="3" applyNumberFormat="1" applyFont="1" applyBorder="1" applyAlignment="1" applyProtection="1">
      <alignment horizontal="center" vertical="center"/>
      <protection locked="0"/>
    </xf>
    <xf numFmtId="165" fontId="19" fillId="0" borderId="91" xfId="3" applyNumberFormat="1" applyFont="1" applyBorder="1" applyAlignment="1" applyProtection="1">
      <alignment horizontal="center" vertical="center"/>
      <protection locked="0"/>
    </xf>
    <xf numFmtId="0" fontId="19" fillId="0" borderId="91" xfId="0" applyFont="1" applyBorder="1" applyAlignment="1" applyProtection="1">
      <alignment horizontal="center" vertical="center"/>
      <protection locked="0"/>
    </xf>
    <xf numFmtId="0" fontId="19" fillId="0" borderId="92" xfId="0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vertical="center"/>
    </xf>
    <xf numFmtId="165" fontId="19" fillId="6" borderId="90" xfId="3" applyNumberFormat="1" applyFont="1" applyFill="1" applyBorder="1" applyAlignment="1" applyProtection="1">
      <alignment horizontal="center" vertical="center"/>
      <protection locked="0"/>
    </xf>
    <xf numFmtId="165" fontId="19" fillId="6" borderId="91" xfId="3" applyNumberFormat="1" applyFont="1" applyFill="1" applyBorder="1" applyAlignment="1" applyProtection="1">
      <alignment horizontal="center" vertical="center"/>
      <protection locked="0"/>
    </xf>
    <xf numFmtId="0" fontId="19" fillId="6" borderId="91" xfId="0" applyFont="1" applyFill="1" applyBorder="1" applyAlignment="1" applyProtection="1">
      <alignment horizontal="center" vertical="center"/>
      <protection locked="0"/>
    </xf>
    <xf numFmtId="0" fontId="19" fillId="6" borderId="74" xfId="0" applyFont="1" applyFill="1" applyBorder="1" applyAlignment="1">
      <alignment horizontal="center" vertical="center"/>
    </xf>
    <xf numFmtId="0" fontId="19" fillId="6" borderId="92" xfId="0" applyFont="1" applyFill="1" applyBorder="1" applyAlignment="1" applyProtection="1">
      <alignment horizontal="center" vertical="center"/>
      <protection locked="0"/>
    </xf>
    <xf numFmtId="2" fontId="4" fillId="6" borderId="66" xfId="2" applyNumberFormat="1" applyFont="1" applyFill="1" applyBorder="1" applyAlignment="1">
      <alignment horizontal="center" vertical="center"/>
    </xf>
    <xf numFmtId="2" fontId="4" fillId="6" borderId="67" xfId="2" applyNumberFormat="1" applyFont="1" applyFill="1" applyBorder="1" applyAlignment="1">
      <alignment horizontal="center" vertical="center"/>
    </xf>
    <xf numFmtId="0" fontId="2" fillId="6" borderId="0" xfId="2" applyFont="1" applyFill="1" applyAlignment="1" applyProtection="1">
      <alignment vertical="center"/>
      <protection locked="0"/>
    </xf>
    <xf numFmtId="0" fontId="2" fillId="6" borderId="0" xfId="2" applyFont="1" applyFill="1" applyAlignment="1">
      <alignment vertical="center"/>
    </xf>
    <xf numFmtId="0" fontId="20" fillId="6" borderId="0" xfId="2" applyFont="1" applyFill="1" applyAlignment="1">
      <alignment vertical="center"/>
    </xf>
    <xf numFmtId="2" fontId="4" fillId="6" borderId="58" xfId="2" applyNumberFormat="1" applyFont="1" applyFill="1" applyBorder="1" applyAlignment="1">
      <alignment horizontal="center" vertical="center"/>
    </xf>
    <xf numFmtId="165" fontId="19" fillId="0" borderId="90" xfId="3" applyNumberFormat="1" applyFont="1" applyFill="1" applyBorder="1" applyAlignment="1" applyProtection="1">
      <alignment horizontal="center" vertical="center"/>
      <protection locked="0"/>
    </xf>
    <xf numFmtId="165" fontId="19" fillId="0" borderId="91" xfId="3" applyNumberFormat="1" applyFont="1" applyFill="1" applyBorder="1" applyAlignment="1" applyProtection="1">
      <alignment horizontal="center" vertical="center"/>
      <protection locked="0"/>
    </xf>
    <xf numFmtId="166" fontId="4" fillId="0" borderId="64" xfId="2" applyNumberFormat="1" applyFont="1" applyFill="1" applyBorder="1" applyAlignment="1" applyProtection="1">
      <alignment horizontal="left" vertical="center"/>
      <protection locked="0"/>
    </xf>
    <xf numFmtId="0" fontId="19" fillId="0" borderId="91" xfId="0" applyFont="1" applyFill="1" applyBorder="1" applyAlignment="1" applyProtection="1">
      <alignment horizontal="center" vertical="center"/>
      <protection locked="0"/>
    </xf>
    <xf numFmtId="0" fontId="19" fillId="0" borderId="74" xfId="0" applyFont="1" applyFill="1" applyBorder="1" applyAlignment="1">
      <alignment horizontal="center" vertical="center"/>
    </xf>
    <xf numFmtId="0" fontId="19" fillId="0" borderId="92" xfId="0" applyFont="1" applyFill="1" applyBorder="1" applyAlignment="1" applyProtection="1">
      <alignment horizontal="center" vertical="center"/>
      <protection locked="0"/>
    </xf>
    <xf numFmtId="2" fontId="4" fillId="0" borderId="58" xfId="2" applyNumberFormat="1" applyFont="1" applyFill="1" applyBorder="1" applyAlignment="1">
      <alignment horizontal="center" vertical="center"/>
    </xf>
    <xf numFmtId="2" fontId="4" fillId="0" borderId="67" xfId="2" applyNumberFormat="1" applyFont="1" applyFill="1" applyBorder="1" applyAlignment="1">
      <alignment horizontal="center" vertical="center"/>
    </xf>
    <xf numFmtId="2" fontId="4" fillId="0" borderId="66" xfId="2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vertical="center"/>
      <protection locked="0"/>
    </xf>
    <xf numFmtId="0" fontId="2" fillId="0" borderId="0" xfId="2" applyFont="1" applyFill="1" applyAlignment="1">
      <alignment vertical="center"/>
    </xf>
    <xf numFmtId="0" fontId="20" fillId="0" borderId="0" xfId="2" applyFont="1" applyFill="1" applyAlignment="1">
      <alignment vertical="center"/>
    </xf>
    <xf numFmtId="166" fontId="4" fillId="6" borderId="65" xfId="2" applyNumberFormat="1" applyFont="1" applyFill="1" applyBorder="1" applyAlignment="1" applyProtection="1">
      <alignment horizontal="left" vertical="center"/>
      <protection locked="0"/>
    </xf>
    <xf numFmtId="166" fontId="4" fillId="0" borderId="65" xfId="2" applyNumberFormat="1" applyFont="1" applyFill="1" applyBorder="1" applyAlignment="1" applyProtection="1">
      <alignment horizontal="left" vertical="center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31" xfId="1" applyFont="1" applyFill="1" applyBorder="1" applyAlignment="1" applyProtection="1">
      <alignment horizontal="center" vertical="center" wrapText="1"/>
      <protection locked="0"/>
    </xf>
    <xf numFmtId="0" fontId="8" fillId="13" borderId="0" xfId="0" applyFont="1" applyFill="1" applyAlignment="1" applyProtection="1">
      <alignment vertical="center"/>
      <protection locked="0"/>
    </xf>
    <xf numFmtId="0" fontId="8" fillId="12" borderId="0" xfId="0" applyFont="1" applyFill="1" applyAlignment="1" applyProtection="1">
      <alignment vertical="center"/>
      <protection locked="0"/>
    </xf>
    <xf numFmtId="0" fontId="28" fillId="13" borderId="0" xfId="0" applyFont="1" applyFill="1" applyAlignment="1" applyProtection="1">
      <alignment vertical="center"/>
      <protection locked="0"/>
    </xf>
    <xf numFmtId="0" fontId="29" fillId="13" borderId="0" xfId="0" applyFont="1" applyFill="1" applyAlignment="1" applyProtection="1">
      <alignment vertical="center"/>
      <protection locked="0"/>
    </xf>
    <xf numFmtId="0" fontId="29" fillId="12" borderId="0" xfId="0" applyFont="1" applyFill="1" applyAlignment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0" fontId="31" fillId="2" borderId="13" xfId="1" applyFont="1" applyFill="1" applyBorder="1" applyAlignment="1" applyProtection="1">
      <alignment horizontal="center" vertical="center" wrapText="1"/>
      <protection locked="0"/>
    </xf>
    <xf numFmtId="0" fontId="31" fillId="2" borderId="15" xfId="1" applyFont="1" applyFill="1" applyBorder="1" applyAlignment="1" applyProtection="1">
      <alignment horizontal="center" vertical="center" wrapText="1"/>
      <protection locked="0"/>
    </xf>
    <xf numFmtId="0" fontId="31" fillId="2" borderId="27" xfId="1" applyFont="1" applyFill="1" applyBorder="1" applyAlignment="1" applyProtection="1">
      <alignment horizontal="center" vertical="center" wrapText="1"/>
      <protection locked="0"/>
    </xf>
    <xf numFmtId="0" fontId="31" fillId="2" borderId="30" xfId="1" applyFont="1" applyFill="1" applyBorder="1" applyAlignment="1" applyProtection="1">
      <alignment horizontal="center" vertical="center" wrapText="1"/>
      <protection locked="0"/>
    </xf>
    <xf numFmtId="0" fontId="31" fillId="2" borderId="32" xfId="1" applyFont="1" applyFill="1" applyBorder="1" applyAlignment="1" applyProtection="1">
      <alignment horizontal="center" vertical="center" wrapText="1"/>
      <protection locked="0"/>
    </xf>
    <xf numFmtId="0" fontId="31" fillId="2" borderId="14" xfId="1" applyFont="1" applyFill="1" applyBorder="1" applyAlignment="1" applyProtection="1">
      <alignment horizontal="center" vertical="center" wrapText="1"/>
      <protection locked="0"/>
    </xf>
    <xf numFmtId="0" fontId="31" fillId="2" borderId="11" xfId="1" applyFont="1" applyFill="1" applyBorder="1" applyAlignment="1" applyProtection="1">
      <alignment horizontal="center" vertical="center" wrapText="1"/>
      <protection locked="0"/>
    </xf>
    <xf numFmtId="0" fontId="28" fillId="12" borderId="0" xfId="0" applyFont="1" applyFill="1" applyAlignment="1" applyProtection="1">
      <alignment vertical="center"/>
      <protection locked="0"/>
    </xf>
    <xf numFmtId="0" fontId="11" fillId="2" borderId="16" xfId="1" applyFont="1" applyFill="1" applyBorder="1" applyAlignment="1" applyProtection="1">
      <alignment horizontal="left" vertical="center"/>
      <protection locked="0"/>
    </xf>
    <xf numFmtId="0" fontId="11" fillId="2" borderId="17" xfId="1" applyFont="1" applyFill="1" applyBorder="1" applyAlignment="1" applyProtection="1">
      <alignment horizontal="left" vertical="center"/>
      <protection locked="0"/>
    </xf>
    <xf numFmtId="0" fontId="11" fillId="2" borderId="18" xfId="1" applyFont="1" applyFill="1" applyBorder="1" applyAlignment="1" applyProtection="1">
      <alignment horizontal="left" vertical="center"/>
      <protection locked="0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1" fillId="4" borderId="30" xfId="1" applyFont="1" applyFill="1" applyBorder="1" applyAlignment="1" applyProtection="1">
      <alignment horizontal="center" vertical="center" wrapText="1"/>
      <protection locked="0"/>
    </xf>
    <xf numFmtId="0" fontId="11" fillId="4" borderId="31" xfId="1" applyFont="1" applyFill="1" applyBorder="1" applyAlignment="1" applyProtection="1">
      <alignment horizontal="center" vertical="center" wrapText="1"/>
      <protection locked="0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7" fillId="11" borderId="22" xfId="0" applyFont="1" applyFill="1" applyBorder="1" applyAlignment="1">
      <alignment horizontal="center" vertical="center" wrapText="1"/>
    </xf>
    <xf numFmtId="0" fontId="27" fillId="11" borderId="2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/>
    </xf>
    <xf numFmtId="0" fontId="11" fillId="3" borderId="25" xfId="1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6" xfId="1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center" vertical="center" wrapText="1"/>
    </xf>
    <xf numFmtId="0" fontId="22" fillId="6" borderId="71" xfId="0" applyFont="1" applyFill="1" applyBorder="1" applyAlignment="1">
      <alignment horizontal="center" vertical="center" wrapText="1"/>
    </xf>
    <xf numFmtId="0" fontId="22" fillId="6" borderId="54" xfId="0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1" fillId="2" borderId="23" xfId="1" applyFont="1" applyFill="1" applyBorder="1" applyAlignment="1">
      <alignment horizontal="left" vertical="center" wrapText="1"/>
    </xf>
    <xf numFmtId="0" fontId="11" fillId="2" borderId="26" xfId="1" applyFont="1" applyFill="1" applyBorder="1" applyAlignment="1">
      <alignment horizontal="left" vertical="center" wrapText="1"/>
    </xf>
    <xf numFmtId="0" fontId="30" fillId="2" borderId="22" xfId="1" applyFont="1" applyFill="1" applyBorder="1" applyAlignment="1" applyProtection="1">
      <alignment horizontal="left" vertical="center"/>
      <protection locked="0"/>
    </xf>
    <xf numFmtId="0" fontId="30" fillId="2" borderId="23" xfId="1" applyFont="1" applyFill="1" applyBorder="1" applyAlignment="1" applyProtection="1">
      <alignment horizontal="left" vertical="center"/>
      <protection locked="0"/>
    </xf>
    <xf numFmtId="0" fontId="30" fillId="2" borderId="26" xfId="1" applyFont="1" applyFill="1" applyBorder="1" applyAlignment="1" applyProtection="1">
      <alignment horizontal="left" vertical="center"/>
      <protection locked="0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23" fillId="0" borderId="17" xfId="0" applyFont="1" applyBorder="1" applyAlignment="1" applyProtection="1">
      <alignment horizontal="justify" vertical="center" wrapText="1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6" xfId="0" applyFont="1" applyBorder="1" applyAlignment="1" applyProtection="1">
      <alignment vertical="center"/>
      <protection locked="0"/>
    </xf>
    <xf numFmtId="0" fontId="18" fillId="2" borderId="7" xfId="1" applyFont="1" applyFill="1" applyBorder="1" applyAlignment="1">
      <alignment horizontal="left" vertical="center" wrapText="1"/>
    </xf>
    <xf numFmtId="0" fontId="18" fillId="2" borderId="8" xfId="1" applyFont="1" applyFill="1" applyBorder="1" applyAlignment="1">
      <alignment horizontal="left" vertical="center" wrapText="1"/>
    </xf>
    <xf numFmtId="0" fontId="18" fillId="2" borderId="9" xfId="1" applyFont="1" applyFill="1" applyBorder="1" applyAlignment="1">
      <alignment horizontal="left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 wrapText="1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11" fillId="2" borderId="79" xfId="1" applyFont="1" applyFill="1" applyBorder="1" applyAlignment="1" applyProtection="1">
      <alignment horizontal="left" vertical="center"/>
      <protection locked="0"/>
    </xf>
    <xf numFmtId="0" fontId="11" fillId="2" borderId="80" xfId="1" applyFont="1" applyFill="1" applyBorder="1" applyAlignment="1" applyProtection="1">
      <alignment horizontal="left" vertical="center"/>
      <protection locked="0"/>
    </xf>
    <xf numFmtId="0" fontId="11" fillId="2" borderId="81" xfId="1" applyFont="1" applyFill="1" applyBorder="1" applyAlignment="1" applyProtection="1">
      <alignment horizontal="left" vertical="center"/>
      <protection locked="0"/>
    </xf>
    <xf numFmtId="0" fontId="11" fillId="0" borderId="50" xfId="1" applyFont="1" applyBorder="1" applyAlignment="1" applyProtection="1">
      <alignment horizontal="left"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0" fontId="11" fillId="0" borderId="52" xfId="1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2" fillId="2" borderId="30" xfId="1" applyFont="1" applyFill="1" applyBorder="1" applyAlignment="1" applyProtection="1">
      <alignment horizontal="center" vertical="center" wrapText="1"/>
      <protection locked="0"/>
    </xf>
    <xf numFmtId="0" fontId="2" fillId="2" borderId="31" xfId="1" applyFont="1" applyFill="1" applyBorder="1" applyAlignment="1" applyProtection="1">
      <alignment horizontal="center" vertical="center" wrapText="1"/>
      <protection locked="0"/>
    </xf>
    <xf numFmtId="0" fontId="2" fillId="2" borderId="32" xfId="1" applyFont="1" applyFill="1" applyBorder="1" applyAlignment="1" applyProtection="1">
      <alignment horizontal="center" vertical="center" wrapText="1"/>
      <protection locked="0"/>
    </xf>
    <xf numFmtId="0" fontId="2" fillId="2" borderId="44" xfId="1" applyFont="1" applyFill="1" applyBorder="1" applyAlignment="1" applyProtection="1">
      <alignment horizontal="center" vertical="center" wrapText="1"/>
      <protection locked="0"/>
    </xf>
    <xf numFmtId="0" fontId="2" fillId="0" borderId="32" xfId="1" applyFont="1" applyFill="1" applyBorder="1" applyAlignment="1" applyProtection="1">
      <alignment horizontal="center" vertical="center" wrapText="1"/>
      <protection locked="0"/>
    </xf>
    <xf numFmtId="0" fontId="2" fillId="0" borderId="33" xfId="1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" fillId="2" borderId="30" xfId="1" applyFont="1" applyFill="1" applyBorder="1" applyAlignment="1" applyProtection="1">
      <alignment horizontal="center" vertical="center" wrapText="1" shrinkToFit="1"/>
      <protection locked="0"/>
    </xf>
    <xf numFmtId="0" fontId="2" fillId="2" borderId="44" xfId="1" applyFont="1" applyFill="1" applyBorder="1" applyAlignment="1" applyProtection="1">
      <alignment horizontal="center" vertical="center" wrapText="1" shrinkToFit="1"/>
      <protection locked="0"/>
    </xf>
    <xf numFmtId="0" fontId="2" fillId="2" borderId="33" xfId="1" applyFont="1" applyFill="1" applyBorder="1" applyAlignment="1" applyProtection="1">
      <alignment horizontal="center" vertical="center" wrapText="1"/>
      <protection locked="0"/>
    </xf>
    <xf numFmtId="0" fontId="12" fillId="2" borderId="38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0" fontId="11" fillId="4" borderId="25" xfId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23" xfId="0" applyFont="1" applyBorder="1" applyAlignment="1" applyProtection="1">
      <alignment vertical="center"/>
      <protection locked="0"/>
    </xf>
    <xf numFmtId="0" fontId="30" fillId="0" borderId="26" xfId="0" applyFont="1" applyBorder="1" applyAlignment="1" applyProtection="1">
      <alignment vertical="center"/>
      <protection locked="0"/>
    </xf>
    <xf numFmtId="0" fontId="23" fillId="0" borderId="51" xfId="0" applyFont="1" applyBorder="1" applyAlignment="1" applyProtection="1">
      <alignment horizontal="justify" vertical="center" wrapText="1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1" fillId="0" borderId="16" xfId="1" applyFont="1" applyBorder="1" applyAlignment="1" applyProtection="1">
      <alignment horizontal="left" vertical="center"/>
      <protection locked="0"/>
    </xf>
    <xf numFmtId="0" fontId="11" fillId="0" borderId="17" xfId="1" applyFont="1" applyBorder="1" applyAlignment="1" applyProtection="1">
      <alignment horizontal="left" vertical="center"/>
      <protection locked="0"/>
    </xf>
    <xf numFmtId="0" fontId="11" fillId="0" borderId="18" xfId="1" applyFont="1" applyBorder="1" applyAlignment="1" applyProtection="1">
      <alignment horizontal="left" vertical="center"/>
      <protection locked="0"/>
    </xf>
    <xf numFmtId="0" fontId="23" fillId="0" borderId="80" xfId="0" applyFont="1" applyBorder="1" applyAlignment="1" applyProtection="1">
      <alignment horizontal="justify" vertical="center" wrapText="1"/>
      <protection locked="0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4" fillId="0" borderId="79" xfId="0" applyFont="1" applyBorder="1" applyAlignment="1" applyProtection="1">
      <alignment horizontal="center" vertical="center"/>
      <protection locked="0"/>
    </xf>
    <xf numFmtId="0" fontId="14" fillId="0" borderId="80" xfId="0" applyFont="1" applyBorder="1" applyAlignment="1" applyProtection="1">
      <alignment horizontal="center" vertical="center"/>
      <protection locked="0"/>
    </xf>
    <xf numFmtId="0" fontId="14" fillId="0" borderId="81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1" fillId="6" borderId="53" xfId="0" applyFont="1" applyFill="1" applyBorder="1" applyAlignment="1">
      <alignment horizontal="center" vertical="center" wrapText="1"/>
    </xf>
    <xf numFmtId="0" fontId="11" fillId="6" borderId="5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8" borderId="63" xfId="2" applyFont="1" applyFill="1" applyBorder="1" applyAlignment="1">
      <alignment horizontal="center" vertical="center" wrapText="1"/>
    </xf>
    <xf numFmtId="0" fontId="11" fillId="8" borderId="83" xfId="2" applyFont="1" applyFill="1" applyBorder="1" applyAlignment="1">
      <alignment horizontal="center" vertical="center" wrapText="1"/>
    </xf>
    <xf numFmtId="0" fontId="11" fillId="8" borderId="55" xfId="2" applyFont="1" applyFill="1" applyBorder="1" applyAlignment="1">
      <alignment horizontal="center" vertical="center" wrapText="1"/>
    </xf>
    <xf numFmtId="0" fontId="11" fillId="8" borderId="76" xfId="2" applyFont="1" applyFill="1" applyBorder="1" applyAlignment="1">
      <alignment horizontal="center" vertical="center" wrapText="1"/>
    </xf>
    <xf numFmtId="0" fontId="11" fillId="8" borderId="56" xfId="2" applyFont="1" applyFill="1" applyBorder="1" applyAlignment="1">
      <alignment horizontal="center" vertical="center" wrapText="1"/>
    </xf>
    <xf numFmtId="0" fontId="11" fillId="8" borderId="77" xfId="2" applyFont="1" applyFill="1" applyBorder="1" applyAlignment="1">
      <alignment horizontal="center" vertical="center" wrapText="1"/>
    </xf>
    <xf numFmtId="0" fontId="2" fillId="2" borderId="84" xfId="0" applyFont="1" applyFill="1" applyBorder="1" applyAlignment="1" applyProtection="1">
      <alignment horizontal="center" vertical="center"/>
      <protection locked="0"/>
    </xf>
    <xf numFmtId="0" fontId="2" fillId="2" borderId="85" xfId="0" applyFont="1" applyFill="1" applyBorder="1" applyAlignment="1" applyProtection="1">
      <alignment horizontal="center" vertical="center"/>
      <protection locked="0"/>
    </xf>
    <xf numFmtId="0" fontId="2" fillId="2" borderId="86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88" xfId="0" applyFont="1" applyFill="1" applyBorder="1" applyAlignment="1" applyProtection="1">
      <alignment horizontal="center" vertical="center"/>
      <protection locked="0"/>
    </xf>
    <xf numFmtId="0" fontId="2" fillId="2" borderId="8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right" vertical="center"/>
      <protection locked="0"/>
    </xf>
    <xf numFmtId="0" fontId="11" fillId="8" borderId="57" xfId="2" applyFont="1" applyFill="1" applyBorder="1" applyAlignment="1">
      <alignment horizontal="center" vertical="center" wrapText="1"/>
    </xf>
    <xf numFmtId="0" fontId="11" fillId="8" borderId="78" xfId="2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27" fillId="11" borderId="22" xfId="0" applyFont="1" applyFill="1" applyBorder="1" applyAlignment="1">
      <alignment horizontal="center" vertical="center"/>
    </xf>
    <xf numFmtId="0" fontId="27" fillId="11" borderId="23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</cellXfs>
  <cellStyles count="4">
    <cellStyle name="Comma 2" xfId="3"/>
    <cellStyle name="Normal" xfId="0" builtinId="0"/>
    <cellStyle name="Normal 2" xfId="2"/>
    <cellStyle name="Normal_INF.SEMANAL " xfId="1"/>
  </cellStyles>
  <dxfs count="0"/>
  <tableStyles count="0" defaultTableStyle="TableStyleMedium9" defaultPivotStyle="PivotStyleLight16"/>
  <colors>
    <mruColors>
      <color rgb="FFB2B2B2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Índice de Frecuencia Acumulado </a:t>
            </a:r>
            <a:endParaRPr lang="en-US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LT &amp; TR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FF"/>
                </a:solidFill>
                <a:latin typeface="Arial"/>
                <a:ea typeface="Arial"/>
                <a:cs typeface="Arial"/>
              </a:rPr>
              <a:t>Durante 12 Mes</a:t>
            </a:r>
            <a:endParaRPr lang="en-US" sz="1000" b="1" i="0" u="none" strike="noStrike" kern="1200" baseline="0">
              <a:solidFill>
                <a:srgbClr val="0000FF"/>
              </a:solidFill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26917401451007661"/>
          <c:y val="1.3108615278072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9148203070092"/>
          <c:y val="0.19461106294890138"/>
          <c:w val="0.82391391804721259"/>
          <c:h val="0.44910245295900331"/>
        </c:manualLayout>
      </c:layout>
      <c:lineChart>
        <c:grouping val="standard"/>
        <c:varyColors val="0"/>
        <c:ser>
          <c:idx val="0"/>
          <c:order val="0"/>
          <c:tx>
            <c:strRef>
              <c:f>'IMPORTANTE pero No Imprimir'!$X$11</c:f>
              <c:strCache>
                <c:ptCount val="1"/>
                <c:pt idx="0">
                  <c:v>OBJETIVO LT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Imprimir'!$X$23:$X$34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43-4802-A896-1BF1DE9413ED}"/>
            </c:ext>
          </c:extLst>
        </c:ser>
        <c:ser>
          <c:idx val="2"/>
          <c:order val="1"/>
          <c:tx>
            <c:v>LTFR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Imprimir'!$P$23:$P$34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43-4802-A896-1BF1DE9413ED}"/>
            </c:ext>
          </c:extLst>
        </c:ser>
        <c:ser>
          <c:idx val="3"/>
          <c:order val="2"/>
          <c:tx>
            <c:v>TRFR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Imprimir'!$R$23:$R$34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843-4802-A896-1BF1DE9413ED}"/>
            </c:ext>
          </c:extLst>
        </c:ser>
        <c:ser>
          <c:idx val="5"/>
          <c:order val="3"/>
          <c:tx>
            <c:strRef>
              <c:f>'IMPORTANTE pero No Imprimir'!$Y$11</c:f>
              <c:strCache>
                <c:ptCount val="1"/>
                <c:pt idx="0">
                  <c:v>OBJETIVO TR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Imprimir'!$Y$23:$Y$34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843-4802-A896-1BF1DE941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15776"/>
        <c:axId val="362317312"/>
      </c:lineChart>
      <c:dateAx>
        <c:axId val="362315776"/>
        <c:scaling>
          <c:orientation val="minMax"/>
        </c:scaling>
        <c:delete val="0"/>
        <c:axPos val="b"/>
        <c:numFmt formatCode="mmmm\-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317312"/>
        <c:crosses val="autoZero"/>
        <c:auto val="1"/>
        <c:lblOffset val="500"/>
        <c:baseTimeUnit val="months"/>
        <c:majorUnit val="1"/>
        <c:majorTimeUnit val="months"/>
      </c:dateAx>
      <c:valAx>
        <c:axId val="3623173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Frecuencia (*200K)</a:t>
                </a:r>
              </a:p>
            </c:rich>
          </c:tx>
          <c:layout>
            <c:manualLayout>
              <c:xMode val="edge"/>
              <c:yMode val="edge"/>
              <c:x val="8.0434909404440397E-2"/>
              <c:y val="0.287425091863518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315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174707608817296"/>
          <c:y val="0.90097944655147633"/>
          <c:w val="0.60652237310915869"/>
          <c:h val="9.1853438320210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Índice Frecuencia Total</a:t>
            </a:r>
            <a:endParaRPr lang="en-US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AI</a:t>
            </a:r>
          </a:p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 </a:t>
            </a:r>
            <a:r>
              <a:rPr lang="es-BO" sz="1000" b="1" i="0" u="none" strike="noStrike" kern="1200" baseline="0">
                <a:solidFill>
                  <a:srgbClr val="0000FF"/>
                </a:solidFill>
                <a:latin typeface="Arial"/>
                <a:ea typeface="Arial"/>
                <a:cs typeface="Arial"/>
              </a:rPr>
              <a:t>Durante 12 Mes</a:t>
            </a:r>
            <a:endParaRPr lang="en-US" sz="1000" b="1" i="0" u="none" strike="noStrike" kern="1200" baseline="0">
              <a:solidFill>
                <a:srgbClr val="0000FF"/>
              </a:solidFill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3671144851103289"/>
          <c:y val="1.5612715077282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28077269137882"/>
          <c:y val="0.21450189559638377"/>
          <c:w val="0.77568292977539022"/>
          <c:h val="0.40430826912543311"/>
        </c:manualLayout>
      </c:layout>
      <c:lineChart>
        <c:grouping val="standard"/>
        <c:varyColors val="0"/>
        <c:ser>
          <c:idx val="0"/>
          <c:order val="1"/>
          <c:tx>
            <c:v>AIFR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Imprimir'!$T$23:$T$34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E5-42BF-8C6F-41D0C5A45938}"/>
            </c:ext>
          </c:extLst>
        </c:ser>
        <c:ser>
          <c:idx val="2"/>
          <c:order val="0"/>
          <c:tx>
            <c:strRef>
              <c:f>'IMPORTANTE pero No Imprimir'!$Z$11</c:f>
              <c:strCache>
                <c:ptCount val="1"/>
                <c:pt idx="0">
                  <c:v>OBJETIVO AI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Imprimir'!$A$35:$A$46</c:f>
              <c:numCache>
                <c:formatCode>mmmm\-yyyy</c:formatCode>
                <c:ptCount val="12"/>
                <c:pt idx="0">
                  <c:v>45229</c:v>
                </c:pt>
                <c:pt idx="1">
                  <c:v>45260</c:v>
                </c:pt>
                <c:pt idx="2">
                  <c:v>45290</c:v>
                </c:pt>
                <c:pt idx="3">
                  <c:v>45321</c:v>
                </c:pt>
                <c:pt idx="4">
                  <c:v>45351</c:v>
                </c:pt>
                <c:pt idx="5">
                  <c:v>45382</c:v>
                </c:pt>
                <c:pt idx="6">
                  <c:v>45412</c:v>
                </c:pt>
                <c:pt idx="7">
                  <c:v>45442</c:v>
                </c:pt>
                <c:pt idx="8">
                  <c:v>45473</c:v>
                </c:pt>
                <c:pt idx="9">
                  <c:v>45503</c:v>
                </c:pt>
                <c:pt idx="10">
                  <c:v>45534</c:v>
                </c:pt>
                <c:pt idx="11">
                  <c:v>45565</c:v>
                </c:pt>
              </c:numCache>
            </c:numRef>
          </c:cat>
          <c:val>
            <c:numRef>
              <c:f>'IMPORTANTE pero No Imprimir'!$Z$23:$Z$34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E5-42BF-8C6F-41D0C5A45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40352"/>
        <c:axId val="362341888"/>
      </c:lineChart>
      <c:dateAx>
        <c:axId val="362340352"/>
        <c:scaling>
          <c:orientation val="minMax"/>
        </c:scaling>
        <c:delete val="0"/>
        <c:axPos val="b"/>
        <c:numFmt formatCode="mmmm\-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341888"/>
        <c:crosses val="autoZero"/>
        <c:auto val="1"/>
        <c:lblOffset val="500"/>
        <c:baseTimeUnit val="months"/>
        <c:majorUnit val="1"/>
      </c:dateAx>
      <c:valAx>
        <c:axId val="3623418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Frecuencia (*200K)</a:t>
                </a:r>
              </a:p>
            </c:rich>
          </c:tx>
          <c:layout>
            <c:manualLayout>
              <c:xMode val="edge"/>
              <c:yMode val="edge"/>
              <c:x val="4.6121580773966914E-2"/>
              <c:y val="0.299094076655053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2340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729476333993679"/>
          <c:y val="0.89030726689391149"/>
          <c:w val="0.81576385040973665"/>
          <c:h val="0.1027192332665737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000000000000233" r="0.75000000000000233" t="1" header="0.5" footer="0.5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Índice de Frecuencia Acumulado </a:t>
            </a:r>
            <a:endParaRPr lang="en-US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LT &amp; TR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FF"/>
                </a:solidFill>
                <a:latin typeface="Arial"/>
                <a:ea typeface="Arial"/>
                <a:cs typeface="Arial"/>
              </a:rPr>
              <a:t>Durante 12 Mes</a:t>
            </a:r>
            <a:endParaRPr lang="en-US" sz="1000" b="1" i="0" u="none" strike="noStrike" kern="1200" baseline="0">
              <a:solidFill>
                <a:srgbClr val="0000FF"/>
              </a:solidFill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26917401451007661"/>
          <c:y val="1.3108615278072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9148203070084"/>
          <c:y val="0.19461106294890138"/>
          <c:w val="0.82391391804721259"/>
          <c:h val="0.44910245295900331"/>
        </c:manualLayout>
      </c:layout>
      <c:lineChart>
        <c:grouping val="standard"/>
        <c:varyColors val="0"/>
        <c:ser>
          <c:idx val="0"/>
          <c:order val="0"/>
          <c:tx>
            <c:strRef>
              <c:f>'IMPORTANTE pero No Imprimir'!$X$11</c:f>
              <c:strCache>
                <c:ptCount val="1"/>
                <c:pt idx="0">
                  <c:v>OBJETIVO LT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Imprimir'!$X$14:$X$34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BC-483C-9602-ADB7DE565342}"/>
            </c:ext>
          </c:extLst>
        </c:ser>
        <c:ser>
          <c:idx val="2"/>
          <c:order val="1"/>
          <c:tx>
            <c:v>LTFR</c:v>
          </c:tx>
          <c:spPr>
            <a:ln w="25400">
              <a:solidFill>
                <a:srgbClr val="00B05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Imprimir'!$P$14:$P$34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BC-483C-9602-ADB7DE565342}"/>
            </c:ext>
          </c:extLst>
        </c:ser>
        <c:ser>
          <c:idx val="3"/>
          <c:order val="2"/>
          <c:tx>
            <c:v>TRFR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Imprimir'!$R$14:$R$34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3BC-483C-9602-ADB7DE565342}"/>
            </c:ext>
          </c:extLst>
        </c:ser>
        <c:ser>
          <c:idx val="5"/>
          <c:order val="3"/>
          <c:tx>
            <c:strRef>
              <c:f>'IMPORTANTE pero No Imprimir'!$Y$11</c:f>
              <c:strCache>
                <c:ptCount val="1"/>
                <c:pt idx="0">
                  <c:v>OBJETIVO TR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Imprimir'!$Y$14:$Y$34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3BC-483C-9602-ADB7DE56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66816"/>
        <c:axId val="372195712"/>
      </c:lineChart>
      <c:dateAx>
        <c:axId val="370866816"/>
        <c:scaling>
          <c:orientation val="minMax"/>
        </c:scaling>
        <c:delete val="0"/>
        <c:axPos val="b"/>
        <c:numFmt formatCode="mmmm\-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195712"/>
        <c:crosses val="autoZero"/>
        <c:auto val="1"/>
        <c:lblOffset val="500"/>
        <c:baseTimeUnit val="months"/>
        <c:majorUnit val="1"/>
        <c:majorTimeUnit val="months"/>
      </c:dateAx>
      <c:valAx>
        <c:axId val="3721957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(*200K)</a:t>
                </a:r>
              </a:p>
            </c:rich>
          </c:tx>
          <c:layout>
            <c:manualLayout>
              <c:xMode val="edge"/>
              <c:yMode val="edge"/>
              <c:x val="8.0434909404440397E-2"/>
              <c:y val="0.287425091863518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0866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174707608817296"/>
          <c:y val="0.90097944655147588"/>
          <c:w val="0.60652237310915869"/>
          <c:h val="9.1853438320210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55" r="0.7500000000000025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Índice de Frecuencia Individual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LT , TR &amp; AI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Mes a Mes</a:t>
            </a:r>
          </a:p>
        </c:rich>
      </c:tx>
      <c:layout>
        <c:manualLayout>
          <c:xMode val="edge"/>
          <c:yMode val="edge"/>
          <c:x val="0.36658212688468661"/>
          <c:y val="1.92090412570881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64625850340167"/>
          <c:y val="0.15702479338843034"/>
          <c:w val="0.84807256235827866"/>
          <c:h val="0.5922865013774069"/>
        </c:manualLayout>
      </c:layout>
      <c:lineChart>
        <c:grouping val="standard"/>
        <c:varyColors val="0"/>
        <c:ser>
          <c:idx val="3"/>
          <c:order val="0"/>
          <c:tx>
            <c:strRef>
              <c:f>'IMPORTANTE pero No Imprimir'!$O$10:$P$10</c:f>
              <c:strCache>
                <c:ptCount val="1"/>
                <c:pt idx="0">
                  <c:v>LTFR</c:v>
                </c:pt>
              </c:strCache>
            </c:strRef>
          </c:tx>
          <c:spPr>
            <a:ln w="25400">
              <a:solidFill>
                <a:srgbClr val="339966"/>
              </a:solidFill>
            </a:ln>
          </c:spPr>
          <c:marker>
            <c:symbol val="circle"/>
            <c:size val="4"/>
            <c:spPr>
              <a:solidFill>
                <a:srgbClr val="00B050"/>
              </a:solidFill>
              <a:ln>
                <a:solidFill>
                  <a:srgbClr val="339966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Imprimir'!$O$14:$O$34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22-4A4A-B724-CA49C5786B65}"/>
            </c:ext>
          </c:extLst>
        </c:ser>
        <c:ser>
          <c:idx val="4"/>
          <c:order val="1"/>
          <c:tx>
            <c:strRef>
              <c:f>'IMPORTANTE pero No Imprimir'!$Q$10:$R$10</c:f>
              <c:strCache>
                <c:ptCount val="1"/>
                <c:pt idx="0">
                  <c:v>TRFR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Imprimir'!$Q$14:$Q$34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22-4A4A-B724-CA49C5786B65}"/>
            </c:ext>
          </c:extLst>
        </c:ser>
        <c:ser>
          <c:idx val="5"/>
          <c:order val="2"/>
          <c:tx>
            <c:strRef>
              <c:f>'IMPORTANTE pero No Imprimir'!$S$10:$T$10</c:f>
              <c:strCache>
                <c:ptCount val="1"/>
                <c:pt idx="0">
                  <c:v>AIFR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Imprimir'!$S$14:$S$34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22-4A4A-B724-CA49C578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48576"/>
        <c:axId val="372250112"/>
      </c:lineChart>
      <c:dateAx>
        <c:axId val="37224857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2250112"/>
        <c:crosses val="autoZero"/>
        <c:auto val="1"/>
        <c:lblOffset val="100"/>
        <c:baseTimeUnit val="months"/>
        <c:majorUnit val="1"/>
        <c:majorTimeUnit val="months"/>
      </c:dateAx>
      <c:valAx>
        <c:axId val="372250112"/>
        <c:scaling>
          <c:orientation val="minMax"/>
        </c:scaling>
        <c:delete val="0"/>
        <c:axPos val="l"/>
        <c:majorGridlines>
          <c:spPr>
            <a:ln>
              <a:gradFill>
                <a:gsLst>
                  <a:gs pos="0">
                    <a:srgbClr val="FFFFFF"/>
                  </a:gs>
                  <a:gs pos="7001">
                    <a:srgbClr val="E6E6E6"/>
                  </a:gs>
                  <a:gs pos="32001">
                    <a:srgbClr val="7D8496"/>
                  </a:gs>
                  <a:gs pos="47000">
                    <a:srgbClr val="E6E6E6"/>
                  </a:gs>
                  <a:gs pos="85001">
                    <a:srgbClr val="7D8496"/>
                  </a:gs>
                  <a:gs pos="100000">
                    <a:srgbClr val="E6E6E6"/>
                  </a:gs>
                </a:gsLst>
                <a:lin ang="5400000" scaled="0"/>
              </a:gradFill>
            </a:ln>
          </c:spPr>
        </c:majorGridlines>
        <c:numFmt formatCode="0.00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72248576"/>
        <c:crosses val="autoZero"/>
        <c:crossBetween val="between"/>
        <c:minorUnit val="0.5"/>
      </c:valAx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Índice </a:t>
            </a:r>
            <a:r>
              <a:rPr lang="es-BO" sz="1000" b="1" i="0" u="none" strike="noStrike" baseline="0"/>
              <a:t>Severidad </a:t>
            </a:r>
            <a:endParaRPr lang="en-US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Severity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 </a:t>
            </a:r>
            <a:r>
              <a:rPr lang="es-BO" sz="1000" b="1" i="0" u="none" strike="noStrike" kern="1200" baseline="0">
                <a:solidFill>
                  <a:srgbClr val="0000FF"/>
                </a:solidFill>
                <a:latin typeface="Arial"/>
                <a:ea typeface="Arial"/>
                <a:cs typeface="Arial"/>
              </a:rPr>
              <a:t>Durante 12 Mes</a:t>
            </a:r>
            <a:endParaRPr lang="en-US" sz="1000" b="1" i="0" u="none" strike="noStrike" baseline="0">
              <a:solidFill>
                <a:srgbClr val="0000FF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42667886975804686"/>
          <c:y val="1.7959431267713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34042553191548"/>
          <c:y val="0.20486180576512941"/>
          <c:w val="0.74042553191489613"/>
          <c:h val="0.48264052544666031"/>
        </c:manualLayout>
      </c:layout>
      <c:lineChart>
        <c:grouping val="standard"/>
        <c:varyColors val="0"/>
        <c:ser>
          <c:idx val="2"/>
          <c:order val="0"/>
          <c:tx>
            <c:strRef>
              <c:f>'IMPORTANTE pero No Imprimir'!$U$10:$V$10</c:f>
              <c:strCache>
                <c:ptCount val="1"/>
                <c:pt idx="0">
                  <c:v>GRAVEDAD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Imprimir'!$T$14:$T$34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3C-4591-A06A-C4CFF6B7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273920"/>
        <c:axId val="372275456"/>
      </c:lineChart>
      <c:dateAx>
        <c:axId val="372273920"/>
        <c:scaling>
          <c:orientation val="minMax"/>
        </c:scaling>
        <c:delete val="0"/>
        <c:axPos val="b"/>
        <c:numFmt formatCode="mmmm\-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275456"/>
        <c:crosses val="autoZero"/>
        <c:auto val="1"/>
        <c:lblOffset val="500"/>
        <c:baseTimeUnit val="months"/>
        <c:majorUnit val="1"/>
      </c:dateAx>
      <c:valAx>
        <c:axId val="372275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(*200K)</a:t>
                </a:r>
              </a:p>
            </c:rich>
          </c:tx>
          <c:layout>
            <c:manualLayout>
              <c:xMode val="edge"/>
              <c:yMode val="edge"/>
              <c:x val="6.8084858187052746E-2"/>
              <c:y val="0.28125096495291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2273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04781796759674"/>
          <c:y val="0.88126116714522817"/>
          <c:w val="0.72739973607570918"/>
          <c:h val="0.118055812876331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Índice Frecuencia Total</a:t>
            </a:r>
            <a:endParaRPr lang="en-US" sz="10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endParaRPr>
          </a:p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AI</a:t>
            </a:r>
          </a:p>
          <a:p>
            <a:pPr algn="ctr"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BO" sz="10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 </a:t>
            </a:r>
            <a:r>
              <a:rPr lang="es-BO" sz="1000" b="1" i="0" u="none" strike="noStrike" kern="1200" baseline="0">
                <a:solidFill>
                  <a:srgbClr val="0000FF"/>
                </a:solidFill>
                <a:latin typeface="Arial"/>
                <a:ea typeface="Arial"/>
                <a:cs typeface="Arial"/>
              </a:rPr>
              <a:t>Durante 12 Mes</a:t>
            </a:r>
            <a:endParaRPr lang="en-US" sz="1000" b="1" i="0" u="none" strike="noStrike" kern="1200" baseline="0">
              <a:solidFill>
                <a:srgbClr val="0000FF"/>
              </a:solidFill>
              <a:latin typeface="Arial"/>
              <a:ea typeface="Arial"/>
              <a:cs typeface="Arial"/>
            </a:endParaRPr>
          </a:p>
        </c:rich>
      </c:tx>
      <c:layout>
        <c:manualLayout>
          <c:xMode val="edge"/>
          <c:yMode val="edge"/>
          <c:x val="0.36711448511032874"/>
          <c:y val="1.5612715077282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65438420135654"/>
          <c:y val="0.21450182700066531"/>
          <c:w val="0.77568292977539022"/>
          <c:h val="0.45619402643803314"/>
        </c:manualLayout>
      </c:layout>
      <c:lineChart>
        <c:grouping val="standard"/>
        <c:varyColors val="0"/>
        <c:ser>
          <c:idx val="0"/>
          <c:order val="1"/>
          <c:tx>
            <c:v>AIFR</c:v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Imprimir'!$T$14:$T$34</c:f>
              <c:numCache>
                <c:formatCode>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90-41CA-A057-5FE3CE155AF6}"/>
            </c:ext>
          </c:extLst>
        </c:ser>
        <c:ser>
          <c:idx val="2"/>
          <c:order val="0"/>
          <c:tx>
            <c:strRef>
              <c:f>'IMPORTANTE pero No Imprimir'!$Z$11</c:f>
              <c:strCache>
                <c:ptCount val="1"/>
                <c:pt idx="0">
                  <c:v>OBJETIVO AI</c:v>
                </c:pt>
              </c:strCache>
            </c:strRef>
          </c:tx>
          <c:spPr>
            <a:ln w="317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'IMPORTANTE pero No Imprimir'!$A$14:$A$34</c:f>
              <c:numCache>
                <c:formatCode>mmmm\-yyyy</c:formatCode>
                <c:ptCount val="21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  <c:pt idx="12">
                  <c:v>44957</c:v>
                </c:pt>
                <c:pt idx="13">
                  <c:v>44985</c:v>
                </c:pt>
                <c:pt idx="14">
                  <c:v>45016</c:v>
                </c:pt>
                <c:pt idx="15">
                  <c:v>45046</c:v>
                </c:pt>
                <c:pt idx="16">
                  <c:v>45077</c:v>
                </c:pt>
                <c:pt idx="17">
                  <c:v>45107</c:v>
                </c:pt>
                <c:pt idx="18">
                  <c:v>45138</c:v>
                </c:pt>
                <c:pt idx="19">
                  <c:v>45169</c:v>
                </c:pt>
                <c:pt idx="20">
                  <c:v>45199</c:v>
                </c:pt>
              </c:numCache>
            </c:numRef>
          </c:cat>
          <c:val>
            <c:numRef>
              <c:f>'IMPORTANTE pero No Imprimir'!$Z$14:$Z$34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90-41CA-A057-5FE3CE1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070464"/>
        <c:axId val="371072000"/>
      </c:lineChart>
      <c:dateAx>
        <c:axId val="371070464"/>
        <c:scaling>
          <c:orientation val="minMax"/>
        </c:scaling>
        <c:delete val="0"/>
        <c:axPos val="b"/>
        <c:numFmt formatCode="mmmm\-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072000"/>
        <c:crosses val="autoZero"/>
        <c:auto val="1"/>
        <c:lblOffset val="500"/>
        <c:baseTimeUnit val="months"/>
        <c:majorUnit val="1"/>
      </c:dateAx>
      <c:valAx>
        <c:axId val="3710720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(*200K)</a:t>
                </a:r>
              </a:p>
            </c:rich>
          </c:tx>
          <c:layout>
            <c:manualLayout>
              <c:xMode val="edge"/>
              <c:yMode val="edge"/>
              <c:x val="4.6121580773966941E-2"/>
              <c:y val="0.299094076655053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71070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729476333993675"/>
          <c:y val="0.89030726689391149"/>
          <c:w val="0.81576385040973665"/>
          <c:h val="0.1027192332665737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000000000000233" r="0.75000000000000233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7" Type="http://schemas.microsoft.com/office/2007/relationships/hdphoto" Target="../media/hdphoto2.wdp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jpeg"/><Relationship Id="rId5" Type="http://schemas.microsoft.com/office/2007/relationships/hdphoto" Target="../media/hdphoto1.wdp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8</xdr:col>
      <xdr:colOff>8660</xdr:colOff>
      <xdr:row>40</xdr:row>
      <xdr:rowOff>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706295</xdr:colOff>
      <xdr:row>31</xdr:row>
      <xdr:rowOff>3453</xdr:rowOff>
    </xdr:from>
    <xdr:to>
      <xdr:col>14</xdr:col>
      <xdr:colOff>684647</xdr:colOff>
      <xdr:row>40</xdr:row>
      <xdr:rowOff>1212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242046</xdr:colOff>
      <xdr:row>0</xdr:row>
      <xdr:rowOff>116539</xdr:rowOff>
    </xdr:from>
    <xdr:ext cx="932330" cy="322731"/>
    <xdr:pic>
      <xdr:nvPicPr>
        <xdr:cNvPr id="5" name="Picture 4" descr="C:\Users\verena\Desktop\aplicaciones marca MSC\usados\5 MSC-MARCA-MONOCROMATICA-POSITIVO-NEGRO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116539"/>
          <a:ext cx="932330" cy="32273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481856</xdr:colOff>
      <xdr:row>108</xdr:row>
      <xdr:rowOff>41352</xdr:rowOff>
    </xdr:from>
    <xdr:to>
      <xdr:col>5</xdr:col>
      <xdr:colOff>347386</xdr:colOff>
      <xdr:row>108</xdr:row>
      <xdr:rowOff>489008</xdr:rowOff>
    </xdr:to>
    <xdr:pic>
      <xdr:nvPicPr>
        <xdr:cNvPr id="2" name="5 Imagen">
          <a:extLst>
            <a:ext uri="{FF2B5EF4-FFF2-40B4-BE49-F238E27FC236}">
              <a16:creationId xmlns:a16="http://schemas.microsoft.com/office/drawing/2014/main" xmlns="" id="{E2F9C216-1568-4063-B06A-57D865F1B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96000"/>
                  </a14:imgEffect>
                  <a14:imgEffect>
                    <a14:brightnessContrast bright="12000" contrast="9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8515" t="24679" r="22916" b="37661"/>
        <a:stretch/>
      </xdr:blipFill>
      <xdr:spPr>
        <a:xfrm rot="16200000">
          <a:off x="2050970" y="23651856"/>
          <a:ext cx="447656" cy="2017059"/>
        </a:xfrm>
        <a:prstGeom prst="rect">
          <a:avLst/>
        </a:prstGeom>
      </xdr:spPr>
    </xdr:pic>
    <xdr:clientData/>
  </xdr:twoCellAnchor>
  <xdr:twoCellAnchor editAs="oneCell">
    <xdr:from>
      <xdr:col>5</xdr:col>
      <xdr:colOff>437031</xdr:colOff>
      <xdr:row>108</xdr:row>
      <xdr:rowOff>33621</xdr:rowOff>
    </xdr:from>
    <xdr:to>
      <xdr:col>7</xdr:col>
      <xdr:colOff>515475</xdr:colOff>
      <xdr:row>108</xdr:row>
      <xdr:rowOff>556692</xdr:rowOff>
    </xdr:to>
    <xdr:pic>
      <xdr:nvPicPr>
        <xdr:cNvPr id="3" name="7 Imagen">
          <a:extLst>
            <a:ext uri="{FF2B5EF4-FFF2-40B4-BE49-F238E27FC236}">
              <a16:creationId xmlns:a16="http://schemas.microsoft.com/office/drawing/2014/main" xmlns="" id="{8768F85C-2F35-4A6B-882F-41D86C86EA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harpenSoften amount="74000"/>
                  </a14:imgEffect>
                  <a14:imgEffect>
                    <a14:brightnessContrast bright="16000" contrast="8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223" t="33240" r="53335" b="47319"/>
        <a:stretch/>
      </xdr:blipFill>
      <xdr:spPr>
        <a:xfrm rot="16200000">
          <a:off x="3867835" y="23933964"/>
          <a:ext cx="523071" cy="1512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768123</xdr:colOff>
      <xdr:row>65</xdr:row>
      <xdr:rowOff>85750</xdr:rowOff>
    </xdr:from>
    <xdr:to>
      <xdr:col>32</xdr:col>
      <xdr:colOff>393425</xdr:colOff>
      <xdr:row>86</xdr:row>
      <xdr:rowOff>65671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2922</xdr:colOff>
      <xdr:row>46</xdr:row>
      <xdr:rowOff>118881</xdr:rowOff>
    </xdr:from>
    <xdr:to>
      <xdr:col>12</xdr:col>
      <xdr:colOff>2923</xdr:colOff>
      <xdr:row>67</xdr:row>
      <xdr:rowOff>96955</xdr:rowOff>
    </xdr:to>
    <xdr:graphicFrame macro="">
      <xdr:nvGraphicFramePr>
        <xdr:cNvPr id="13" name="Chart 6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13607</xdr:colOff>
      <xdr:row>58</xdr:row>
      <xdr:rowOff>26212</xdr:rowOff>
    </xdr:from>
    <xdr:to>
      <xdr:col>20</xdr:col>
      <xdr:colOff>479453</xdr:colOff>
      <xdr:row>79</xdr:row>
      <xdr:rowOff>36018</xdr:rowOff>
    </xdr:to>
    <xdr:graphicFrame macro="">
      <xdr:nvGraphicFramePr>
        <xdr:cNvPr id="15" name="Chart 6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707573</xdr:colOff>
      <xdr:row>58</xdr:row>
      <xdr:rowOff>0</xdr:rowOff>
    </xdr:from>
    <xdr:to>
      <xdr:col>12</xdr:col>
      <xdr:colOff>27214</xdr:colOff>
      <xdr:row>79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594360</xdr:colOff>
      <xdr:row>0</xdr:row>
      <xdr:rowOff>99060</xdr:rowOff>
    </xdr:from>
    <xdr:ext cx="1310640" cy="411480"/>
    <xdr:pic>
      <xdr:nvPicPr>
        <xdr:cNvPr id="7" name="Picture 6" descr="C:\Users\verena\Desktop\aplicaciones marca MSC\usados\5 MSC-MARCA-MONOCROMATICA-POSITIVO-NEGRO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99060"/>
          <a:ext cx="1310640" cy="4114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scisokey/Users/AlejandroR/AppData/Local/Microsoft/Windows/Temporary%20Internet%20Files/Content.Outlook/DKNDGSX1/Statistics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nter Stats"/>
      <sheetName val="MSC_Constr"/>
      <sheetName val="Mining"/>
      <sheetName val="Plant"/>
      <sheetName val="Engineering"/>
      <sheetName val="Admin"/>
      <sheetName val="MSC_Total"/>
      <sheetName val="MSC_Contractors"/>
      <sheetName val="AK"/>
      <sheetName val="WGB"/>
      <sheetName val="Proj_Total"/>
      <sheetName val="Dpt_Month"/>
      <sheetName val="Inc_Month"/>
      <sheetName val="Report Stats"/>
      <sheetName val="Report Graphs"/>
      <sheetName val="NoticeBoard"/>
      <sheetName val="ListData"/>
      <sheetName val="Statistics Spreadsheet"/>
    </sheetNames>
    <sheetDataSet>
      <sheetData sheetId="0">
        <row r="6">
          <cell r="B6">
            <v>1</v>
          </cell>
          <cell r="D6" t="str">
            <v>Enter the first day of the report month</v>
          </cell>
        </row>
        <row r="8">
          <cell r="B8">
            <v>2</v>
          </cell>
          <cell r="D8" t="str">
            <v>Go to the HSE Database (Not Available) and print the following reports in the Safety Incident Switchboard - Print/Preview Reports</v>
          </cell>
        </row>
        <row r="9">
          <cell r="D9" t="str">
            <v>Incident Detail listing (for the current month incidents)</v>
          </cell>
        </row>
        <row r="10">
          <cell r="D10" t="str">
            <v>Monthly incident distribution by Month</v>
          </cell>
        </row>
        <row r="11">
          <cell r="D11" t="str">
            <v>Monthly incident distribution by Department</v>
          </cell>
        </row>
        <row r="12">
          <cell r="D12" t="str">
            <v>Optional: List of Supervisors and departments can be printed from the database (Table "Supervisors")</v>
          </cell>
        </row>
        <row r="13">
          <cell r="B13">
            <v>3</v>
          </cell>
          <cell r="D13" t="str">
            <v xml:space="preserve">Get the Hours worked report from HR &amp; IR (30) - 30.8.1 (Daily Workforce Report) - Select Month. Open up Lower Tier Contractors Workforce Report, WORKFORCE REPORT, Workforce Report..night </v>
          </cell>
        </row>
        <row r="14">
          <cell r="B14">
            <v>4</v>
          </cell>
          <cell r="D14" t="str">
            <v xml:space="preserve">Fill in the hours worked and number of employees.
</v>
          </cell>
        </row>
        <row r="15">
          <cell r="D15" t="str">
            <v>Do not include Sundays when calculating average hours / employees</v>
          </cell>
        </row>
      </sheetData>
      <sheetData sheetId="1">
        <row r="4">
          <cell r="F4">
            <v>30</v>
          </cell>
        </row>
      </sheetData>
      <sheetData sheetId="2">
        <row r="6">
          <cell r="A6" t="str">
            <v>Month</v>
          </cell>
          <cell r="B6" t="str">
            <v>Empl</v>
          </cell>
          <cell r="C6" t="str">
            <v>Hours</v>
          </cell>
          <cell r="D6" t="str">
            <v>Fat</v>
          </cell>
          <cell r="E6" t="str">
            <v>LTI</v>
          </cell>
          <cell r="F6" t="str">
            <v>RWC</v>
          </cell>
          <cell r="G6" t="str">
            <v>MTI</v>
          </cell>
          <cell r="H6" t="str">
            <v>FAI</v>
          </cell>
          <cell r="I6" t="str">
            <v>Dmg</v>
          </cell>
          <cell r="J6" t="str">
            <v>Inc.</v>
          </cell>
          <cell r="K6" t="str">
            <v>Haz</v>
          </cell>
          <cell r="L6" t="str">
            <v>Env</v>
          </cell>
          <cell r="M6" t="str">
            <v>Other</v>
          </cell>
          <cell r="N6" t="str">
            <v>Total</v>
          </cell>
          <cell r="O6" t="str">
            <v>Days Lost</v>
          </cell>
        </row>
        <row r="7">
          <cell r="A7">
            <v>38169</v>
          </cell>
          <cell r="B7">
            <v>48</v>
          </cell>
          <cell r="C7">
            <v>7444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38200</v>
          </cell>
          <cell r="B8">
            <v>104</v>
          </cell>
          <cell r="C8">
            <v>18283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38231</v>
          </cell>
          <cell r="B9">
            <v>142</v>
          </cell>
          <cell r="C9">
            <v>20914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>
            <v>38261</v>
          </cell>
          <cell r="B10">
            <v>158</v>
          </cell>
          <cell r="C10">
            <v>28149</v>
          </cell>
          <cell r="D10">
            <v>0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</v>
          </cell>
          <cell r="O10">
            <v>0</v>
          </cell>
        </row>
        <row r="11">
          <cell r="A11">
            <v>38292</v>
          </cell>
          <cell r="B11">
            <v>178</v>
          </cell>
          <cell r="C11">
            <v>31253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>
            <v>38322</v>
          </cell>
          <cell r="B12">
            <v>149</v>
          </cell>
          <cell r="C12">
            <v>28331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>
            <v>38353</v>
          </cell>
          <cell r="B13">
            <v>149</v>
          </cell>
          <cell r="C13">
            <v>29097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>
            <v>38384</v>
          </cell>
          <cell r="B14">
            <v>190</v>
          </cell>
          <cell r="C14">
            <v>32315</v>
          </cell>
          <cell r="D14">
            <v>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</row>
        <row r="15">
          <cell r="A15">
            <v>38412</v>
          </cell>
          <cell r="B15">
            <v>208</v>
          </cell>
          <cell r="C15">
            <v>41286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>
            <v>38443</v>
          </cell>
          <cell r="B16">
            <v>223</v>
          </cell>
          <cell r="C16">
            <v>59535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4</v>
          </cell>
        </row>
        <row r="17">
          <cell r="A17">
            <v>38473</v>
          </cell>
          <cell r="B17">
            <v>220</v>
          </cell>
          <cell r="C17">
            <v>44408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38504</v>
          </cell>
          <cell r="B18">
            <v>220</v>
          </cell>
          <cell r="C18">
            <v>49918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38534</v>
          </cell>
          <cell r="B19">
            <v>200</v>
          </cell>
          <cell r="C19">
            <v>49743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4</v>
          </cell>
          <cell r="L19">
            <v>0</v>
          </cell>
          <cell r="M19">
            <v>0</v>
          </cell>
          <cell r="N19">
            <v>5</v>
          </cell>
          <cell r="O19">
            <v>0</v>
          </cell>
        </row>
        <row r="20">
          <cell r="A20">
            <v>38565</v>
          </cell>
          <cell r="B20">
            <v>256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>
            <v>38596</v>
          </cell>
          <cell r="B21">
            <v>230</v>
          </cell>
          <cell r="C21">
            <v>54000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</row>
        <row r="22">
          <cell r="A22">
            <v>38626</v>
          </cell>
          <cell r="B22">
            <v>280</v>
          </cell>
          <cell r="C22">
            <v>69430</v>
          </cell>
          <cell r="D22">
            <v>0</v>
          </cell>
          <cell r="E22">
            <v>0</v>
          </cell>
          <cell r="F22">
            <v>0</v>
          </cell>
          <cell r="G22">
            <v>2</v>
          </cell>
          <cell r="H22">
            <v>0</v>
          </cell>
          <cell r="I22">
            <v>2</v>
          </cell>
          <cell r="J22">
            <v>0</v>
          </cell>
          <cell r="K22">
            <v>13</v>
          </cell>
          <cell r="L22">
            <v>1</v>
          </cell>
          <cell r="M22">
            <v>0</v>
          </cell>
          <cell r="N22">
            <v>18</v>
          </cell>
          <cell r="O22">
            <v>0</v>
          </cell>
        </row>
        <row r="23">
          <cell r="A23">
            <v>38657</v>
          </cell>
          <cell r="B23">
            <v>308</v>
          </cell>
          <cell r="C23">
            <v>70956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</v>
          </cell>
          <cell r="I23">
            <v>5</v>
          </cell>
          <cell r="J23">
            <v>2</v>
          </cell>
          <cell r="K23">
            <v>59</v>
          </cell>
          <cell r="L23">
            <v>1</v>
          </cell>
          <cell r="M23">
            <v>3</v>
          </cell>
          <cell r="N23">
            <v>72</v>
          </cell>
          <cell r="O23">
            <v>0</v>
          </cell>
        </row>
        <row r="24">
          <cell r="A24">
            <v>38687</v>
          </cell>
          <cell r="B24">
            <v>309</v>
          </cell>
          <cell r="C24">
            <v>59886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2</v>
          </cell>
          <cell r="J24">
            <v>4</v>
          </cell>
          <cell r="K24">
            <v>15</v>
          </cell>
          <cell r="L24">
            <v>1</v>
          </cell>
          <cell r="M24">
            <v>0</v>
          </cell>
          <cell r="N24">
            <v>22</v>
          </cell>
          <cell r="O24">
            <v>0</v>
          </cell>
        </row>
        <row r="25">
          <cell r="A25">
            <v>38718</v>
          </cell>
          <cell r="B25">
            <v>330</v>
          </cell>
          <cell r="C25">
            <v>74949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3</v>
          </cell>
          <cell r="J25">
            <v>3</v>
          </cell>
          <cell r="K25">
            <v>7</v>
          </cell>
          <cell r="L25">
            <v>0</v>
          </cell>
          <cell r="M25">
            <v>1</v>
          </cell>
          <cell r="N25">
            <v>17</v>
          </cell>
          <cell r="O25">
            <v>0</v>
          </cell>
        </row>
        <row r="26">
          <cell r="A26">
            <v>38749</v>
          </cell>
          <cell r="B26">
            <v>322</v>
          </cell>
          <cell r="C26">
            <v>66729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</v>
          </cell>
          <cell r="I26">
            <v>4</v>
          </cell>
          <cell r="J26">
            <v>1</v>
          </cell>
          <cell r="K26">
            <v>8</v>
          </cell>
          <cell r="L26">
            <v>0</v>
          </cell>
          <cell r="M26">
            <v>0</v>
          </cell>
          <cell r="N26">
            <v>18</v>
          </cell>
          <cell r="O26">
            <v>0</v>
          </cell>
        </row>
        <row r="27">
          <cell r="A27">
            <v>38777</v>
          </cell>
          <cell r="B27">
            <v>338</v>
          </cell>
          <cell r="C27">
            <v>79365.899999999994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</v>
          </cell>
          <cell r="J27">
            <v>0</v>
          </cell>
          <cell r="K27">
            <v>12</v>
          </cell>
          <cell r="L27">
            <v>0</v>
          </cell>
          <cell r="M27">
            <v>0</v>
          </cell>
          <cell r="N27">
            <v>15</v>
          </cell>
          <cell r="O27">
            <v>0</v>
          </cell>
        </row>
        <row r="28">
          <cell r="A28">
            <v>38808</v>
          </cell>
          <cell r="B28">
            <v>336</v>
          </cell>
          <cell r="C28">
            <v>71811</v>
          </cell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2</v>
          </cell>
          <cell r="I28">
            <v>1</v>
          </cell>
          <cell r="J28">
            <v>0</v>
          </cell>
          <cell r="K28">
            <v>29</v>
          </cell>
          <cell r="L28">
            <v>2</v>
          </cell>
          <cell r="M28">
            <v>1</v>
          </cell>
          <cell r="N28">
            <v>36</v>
          </cell>
          <cell r="O28">
            <v>0</v>
          </cell>
        </row>
        <row r="29">
          <cell r="A29">
            <v>38838</v>
          </cell>
          <cell r="B29">
            <v>371</v>
          </cell>
          <cell r="C29">
            <v>98065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1</v>
          </cell>
          <cell r="J29">
            <v>1</v>
          </cell>
          <cell r="K29">
            <v>5</v>
          </cell>
          <cell r="L29">
            <v>0</v>
          </cell>
          <cell r="M29">
            <v>2</v>
          </cell>
          <cell r="N29">
            <v>10</v>
          </cell>
          <cell r="O29">
            <v>0</v>
          </cell>
        </row>
        <row r="30">
          <cell r="A30">
            <v>38869</v>
          </cell>
          <cell r="B30">
            <v>385</v>
          </cell>
          <cell r="C30">
            <v>92867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</v>
          </cell>
          <cell r="I30">
            <v>5</v>
          </cell>
          <cell r="J30">
            <v>0</v>
          </cell>
          <cell r="K30">
            <v>7</v>
          </cell>
          <cell r="L30">
            <v>1</v>
          </cell>
          <cell r="M30">
            <v>0</v>
          </cell>
          <cell r="N30">
            <v>17</v>
          </cell>
          <cell r="O30">
            <v>0</v>
          </cell>
        </row>
        <row r="31">
          <cell r="A31">
            <v>38899</v>
          </cell>
          <cell r="B31">
            <v>407</v>
          </cell>
          <cell r="C31">
            <v>90587</v>
          </cell>
          <cell r="D31">
            <v>0</v>
          </cell>
          <cell r="E31">
            <v>0</v>
          </cell>
          <cell r="F31">
            <v>0</v>
          </cell>
          <cell r="G31">
            <v>2</v>
          </cell>
          <cell r="H31">
            <v>4</v>
          </cell>
          <cell r="I31">
            <v>4</v>
          </cell>
          <cell r="J31">
            <v>2</v>
          </cell>
          <cell r="K31">
            <v>50</v>
          </cell>
          <cell r="L31">
            <v>0</v>
          </cell>
          <cell r="M31">
            <v>2</v>
          </cell>
          <cell r="N31">
            <v>64</v>
          </cell>
          <cell r="O31">
            <v>0</v>
          </cell>
        </row>
        <row r="32">
          <cell r="A32">
            <v>38930</v>
          </cell>
          <cell r="B32">
            <v>447</v>
          </cell>
          <cell r="C32">
            <v>101407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2</v>
          </cell>
          <cell r="I32">
            <v>8</v>
          </cell>
          <cell r="J32">
            <v>1</v>
          </cell>
          <cell r="K32">
            <v>100</v>
          </cell>
          <cell r="L32">
            <v>0</v>
          </cell>
          <cell r="M32">
            <v>0</v>
          </cell>
          <cell r="N32">
            <v>113</v>
          </cell>
          <cell r="O32">
            <v>0</v>
          </cell>
        </row>
        <row r="33">
          <cell r="A33">
            <v>38961</v>
          </cell>
          <cell r="B33">
            <v>475</v>
          </cell>
          <cell r="C33">
            <v>104525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</v>
          </cell>
          <cell r="I33">
            <v>5</v>
          </cell>
          <cell r="J33">
            <v>0</v>
          </cell>
          <cell r="K33">
            <v>66</v>
          </cell>
          <cell r="L33">
            <v>0</v>
          </cell>
          <cell r="M33">
            <v>0</v>
          </cell>
          <cell r="N33">
            <v>73</v>
          </cell>
          <cell r="O33">
            <v>0</v>
          </cell>
        </row>
        <row r="34">
          <cell r="A34">
            <v>38991</v>
          </cell>
          <cell r="B34">
            <v>386</v>
          </cell>
          <cell r="C34">
            <v>110841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9</v>
          </cell>
          <cell r="I34">
            <v>5</v>
          </cell>
          <cell r="J34">
            <v>0</v>
          </cell>
          <cell r="K34">
            <v>13</v>
          </cell>
          <cell r="L34">
            <v>0</v>
          </cell>
          <cell r="M34">
            <v>2</v>
          </cell>
          <cell r="N34">
            <v>29</v>
          </cell>
          <cell r="O34">
            <v>0</v>
          </cell>
        </row>
        <row r="35">
          <cell r="A35">
            <v>39022</v>
          </cell>
          <cell r="B35">
            <v>530</v>
          </cell>
          <cell r="C35">
            <v>111732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</v>
          </cell>
          <cell r="I35">
            <v>6</v>
          </cell>
          <cell r="J35">
            <v>0</v>
          </cell>
          <cell r="K35">
            <v>45</v>
          </cell>
          <cell r="L35">
            <v>0</v>
          </cell>
          <cell r="M35">
            <v>1</v>
          </cell>
          <cell r="N35">
            <v>53</v>
          </cell>
          <cell r="O35">
            <v>0</v>
          </cell>
        </row>
        <row r="36">
          <cell r="A36">
            <v>39052</v>
          </cell>
          <cell r="B36">
            <v>586</v>
          </cell>
          <cell r="C36">
            <v>117295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3</v>
          </cell>
          <cell r="O36">
            <v>0</v>
          </cell>
        </row>
        <row r="37">
          <cell r="A37">
            <v>39083</v>
          </cell>
          <cell r="B37">
            <v>530</v>
          </cell>
          <cell r="C37">
            <v>111732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4</v>
          </cell>
          <cell r="I37">
            <v>5</v>
          </cell>
          <cell r="J37">
            <v>1</v>
          </cell>
          <cell r="K37">
            <v>3</v>
          </cell>
          <cell r="L37">
            <v>0</v>
          </cell>
          <cell r="M37">
            <v>0</v>
          </cell>
          <cell r="N37">
            <v>14</v>
          </cell>
          <cell r="O37">
            <v>0</v>
          </cell>
        </row>
        <row r="38">
          <cell r="A38">
            <v>39114</v>
          </cell>
          <cell r="B38">
            <v>612</v>
          </cell>
          <cell r="C38">
            <v>123248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</v>
          </cell>
          <cell r="I38">
            <v>8</v>
          </cell>
          <cell r="J38">
            <v>2</v>
          </cell>
          <cell r="K38">
            <v>1</v>
          </cell>
          <cell r="L38">
            <v>0</v>
          </cell>
          <cell r="M38">
            <v>0</v>
          </cell>
          <cell r="N38">
            <v>13</v>
          </cell>
          <cell r="O38">
            <v>0</v>
          </cell>
        </row>
        <row r="39">
          <cell r="A39">
            <v>39142</v>
          </cell>
          <cell r="B39">
            <v>609</v>
          </cell>
          <cell r="C39">
            <v>134930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</v>
          </cell>
          <cell r="J39">
            <v>2</v>
          </cell>
          <cell r="K39">
            <v>4</v>
          </cell>
          <cell r="L39">
            <v>1</v>
          </cell>
          <cell r="M39">
            <v>0</v>
          </cell>
          <cell r="N39">
            <v>15</v>
          </cell>
          <cell r="O39">
            <v>0</v>
          </cell>
        </row>
        <row r="40">
          <cell r="A40">
            <v>39173</v>
          </cell>
          <cell r="B40">
            <v>640</v>
          </cell>
          <cell r="C40">
            <v>120570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2</v>
          </cell>
          <cell r="I40">
            <v>4</v>
          </cell>
          <cell r="J40">
            <v>0</v>
          </cell>
          <cell r="K40">
            <v>28</v>
          </cell>
          <cell r="L40">
            <v>0</v>
          </cell>
          <cell r="M40">
            <v>0</v>
          </cell>
          <cell r="N40">
            <v>34</v>
          </cell>
          <cell r="O40">
            <v>0</v>
          </cell>
        </row>
        <row r="41">
          <cell r="A41">
            <v>39203</v>
          </cell>
          <cell r="B41">
            <v>634</v>
          </cell>
          <cell r="C41">
            <v>146992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9</v>
          </cell>
          <cell r="I41">
            <v>5</v>
          </cell>
          <cell r="J41">
            <v>0</v>
          </cell>
          <cell r="K41">
            <v>13</v>
          </cell>
          <cell r="L41">
            <v>0</v>
          </cell>
          <cell r="M41">
            <v>2</v>
          </cell>
          <cell r="N41">
            <v>29</v>
          </cell>
          <cell r="O41">
            <v>0</v>
          </cell>
        </row>
        <row r="42">
          <cell r="A42">
            <v>39234</v>
          </cell>
          <cell r="B42">
            <v>635</v>
          </cell>
          <cell r="C42">
            <v>159186</v>
          </cell>
          <cell r="D42">
            <v>0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3</v>
          </cell>
          <cell r="K42">
            <v>2</v>
          </cell>
          <cell r="L42">
            <v>0</v>
          </cell>
          <cell r="M42">
            <v>0</v>
          </cell>
          <cell r="N42">
            <v>7</v>
          </cell>
          <cell r="O42">
            <v>0</v>
          </cell>
        </row>
        <row r="43">
          <cell r="A43">
            <v>39264</v>
          </cell>
          <cell r="B43">
            <v>94</v>
          </cell>
          <cell r="C43">
            <v>21993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3</v>
          </cell>
          <cell r="O43">
            <v>0</v>
          </cell>
        </row>
        <row r="44">
          <cell r="A44">
            <v>39295</v>
          </cell>
          <cell r="B44">
            <v>80</v>
          </cell>
          <cell r="C44">
            <v>19303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>
            <v>39326</v>
          </cell>
          <cell r="B45">
            <v>77</v>
          </cell>
          <cell r="C45">
            <v>19061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>
            <v>39356</v>
          </cell>
          <cell r="B46">
            <v>74</v>
          </cell>
          <cell r="C46">
            <v>20426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A47">
            <v>39387</v>
          </cell>
          <cell r="B47">
            <v>68</v>
          </cell>
          <cell r="C47">
            <v>16367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</row>
        <row r="48">
          <cell r="A48">
            <v>39417</v>
          </cell>
          <cell r="B48">
            <v>61</v>
          </cell>
          <cell r="C48">
            <v>9638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50">
          <cell r="A50">
            <v>2004</v>
          </cell>
          <cell r="B50">
            <v>129.83333333333334</v>
          </cell>
          <cell r="C50">
            <v>134374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</v>
          </cell>
          <cell r="O50">
            <v>0</v>
          </cell>
        </row>
        <row r="51">
          <cell r="A51">
            <v>2005</v>
          </cell>
          <cell r="B51">
            <v>201.66666666666666</v>
          </cell>
          <cell r="C51">
            <v>620574</v>
          </cell>
          <cell r="D51">
            <v>0</v>
          </cell>
          <cell r="E51">
            <v>1</v>
          </cell>
          <cell r="F51">
            <v>0</v>
          </cell>
          <cell r="G51">
            <v>3</v>
          </cell>
          <cell r="H51">
            <v>3</v>
          </cell>
          <cell r="I51">
            <v>10</v>
          </cell>
          <cell r="J51">
            <v>6</v>
          </cell>
          <cell r="K51">
            <v>91</v>
          </cell>
          <cell r="L51">
            <v>3</v>
          </cell>
          <cell r="M51">
            <v>3</v>
          </cell>
          <cell r="N51">
            <v>120</v>
          </cell>
          <cell r="O51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G123"/>
  <sheetViews>
    <sheetView tabSelected="1" view="pageBreakPreview" topLeftCell="A49" zoomScaleNormal="85" zoomScaleSheetLayoutView="100" workbookViewId="0">
      <selection activeCell="M67" sqref="M67:O67"/>
    </sheetView>
  </sheetViews>
  <sheetFormatPr baseColWidth="10" defaultColWidth="9.140625" defaultRowHeight="12.75" zeroHeight="1" x14ac:dyDescent="0.2"/>
  <cols>
    <col min="1" max="1" width="1" style="23" customWidth="1"/>
    <col min="2" max="11" width="10.7109375" style="23" customWidth="1"/>
    <col min="12" max="12" width="15.42578125" style="23" customWidth="1"/>
    <col min="13" max="13" width="16.140625" style="23" customWidth="1"/>
    <col min="14" max="15" width="10.7109375" style="23" customWidth="1"/>
    <col min="16" max="16" width="1.7109375" style="23" customWidth="1"/>
    <col min="17" max="16384" width="9.140625" style="23"/>
  </cols>
  <sheetData>
    <row r="1" spans="1:23" ht="22.5" customHeight="1" thickBot="1" x14ac:dyDescent="0.25">
      <c r="B1" s="201"/>
      <c r="C1" s="202"/>
      <c r="D1" s="197" t="s">
        <v>2</v>
      </c>
      <c r="E1" s="197"/>
      <c r="F1" s="197"/>
      <c r="G1" s="197"/>
      <c r="H1" s="197"/>
      <c r="I1" s="197"/>
      <c r="J1" s="197"/>
      <c r="K1" s="197"/>
      <c r="L1" s="197"/>
      <c r="M1" s="198"/>
      <c r="N1" s="193" t="s">
        <v>198</v>
      </c>
      <c r="O1" s="194"/>
    </row>
    <row r="2" spans="1:23" ht="22.5" customHeight="1" thickBot="1" x14ac:dyDescent="0.25">
      <c r="B2" s="203"/>
      <c r="C2" s="204"/>
      <c r="D2" s="199"/>
      <c r="E2" s="199"/>
      <c r="F2" s="199"/>
      <c r="G2" s="199"/>
      <c r="H2" s="199"/>
      <c r="I2" s="199"/>
      <c r="J2" s="199"/>
      <c r="K2" s="199"/>
      <c r="L2" s="199"/>
      <c r="M2" s="200"/>
      <c r="N2" s="195" t="s">
        <v>191</v>
      </c>
      <c r="O2" s="196"/>
      <c r="Q2" s="133" t="s">
        <v>169</v>
      </c>
      <c r="R2" s="133" t="s">
        <v>172</v>
      </c>
    </row>
    <row r="3" spans="1:23" ht="11.25" customHeight="1" x14ac:dyDescent="0.2">
      <c r="A3" s="22"/>
      <c r="B3" s="52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4"/>
      <c r="Q3" s="133"/>
      <c r="R3" s="133"/>
    </row>
    <row r="4" spans="1:23" ht="15.75" customHeight="1" x14ac:dyDescent="0.2">
      <c r="A4" s="22"/>
      <c r="B4" s="55"/>
      <c r="C4" s="227" t="s">
        <v>3</v>
      </c>
      <c r="D4" s="227"/>
      <c r="E4" s="227"/>
      <c r="F4" s="22"/>
      <c r="G4" s="232" t="s">
        <v>212</v>
      </c>
      <c r="H4" s="232"/>
      <c r="I4" s="232"/>
      <c r="J4" s="232"/>
      <c r="K4" s="232"/>
      <c r="L4" s="232"/>
      <c r="M4" s="232"/>
      <c r="N4" s="232"/>
      <c r="O4" s="56"/>
      <c r="Q4" s="133">
        <v>1</v>
      </c>
      <c r="R4" s="23" t="s">
        <v>103</v>
      </c>
    </row>
    <row r="5" spans="1:23" ht="6" customHeight="1" x14ac:dyDescent="0.2">
      <c r="A5" s="22"/>
      <c r="B5" s="55"/>
      <c r="C5" s="57"/>
      <c r="D5" s="57"/>
      <c r="E5" s="57"/>
      <c r="F5" s="22"/>
      <c r="G5" s="22"/>
      <c r="H5" s="22"/>
      <c r="I5" s="22"/>
      <c r="J5" s="22"/>
      <c r="K5" s="22"/>
      <c r="L5" s="22"/>
      <c r="M5" s="22"/>
      <c r="N5" s="22"/>
      <c r="O5" s="56"/>
      <c r="Q5" s="133"/>
    </row>
    <row r="6" spans="1:23" ht="15.75" customHeight="1" x14ac:dyDescent="0.2">
      <c r="A6" s="22"/>
      <c r="B6" s="55"/>
      <c r="C6" s="227" t="s">
        <v>209</v>
      </c>
      <c r="D6" s="227"/>
      <c r="E6" s="227"/>
      <c r="F6" s="22"/>
      <c r="G6" s="232" t="s">
        <v>231</v>
      </c>
      <c r="H6" s="232"/>
      <c r="I6" s="232"/>
      <c r="J6" s="228" t="s">
        <v>13</v>
      </c>
      <c r="K6" s="228"/>
      <c r="L6" s="233">
        <v>45565</v>
      </c>
      <c r="M6" s="234"/>
      <c r="N6" s="234"/>
      <c r="O6" s="56"/>
      <c r="Q6" s="133">
        <v>2</v>
      </c>
      <c r="R6" s="23" t="s">
        <v>183</v>
      </c>
    </row>
    <row r="7" spans="1:23" ht="6" customHeight="1" x14ac:dyDescent="0.2">
      <c r="A7" s="22"/>
      <c r="B7" s="55"/>
      <c r="C7" s="57"/>
      <c r="D7" s="57"/>
      <c r="E7" s="57"/>
      <c r="F7" s="22"/>
      <c r="G7" s="22"/>
      <c r="H7" s="22"/>
      <c r="I7" s="22"/>
      <c r="J7" s="22"/>
      <c r="K7" s="22"/>
      <c r="L7" s="22"/>
      <c r="M7" s="22"/>
      <c r="N7" s="22"/>
      <c r="O7" s="56"/>
      <c r="Q7" s="133"/>
    </row>
    <row r="8" spans="1:23" ht="15.75" customHeight="1" x14ac:dyDescent="0.2">
      <c r="A8" s="22"/>
      <c r="B8" s="322" t="s">
        <v>42</v>
      </c>
      <c r="C8" s="227"/>
      <c r="D8" s="227"/>
      <c r="E8" s="227"/>
      <c r="F8" s="22"/>
      <c r="G8" s="235" t="s">
        <v>215</v>
      </c>
      <c r="H8" s="235"/>
      <c r="I8" s="86"/>
      <c r="J8" s="228" t="s">
        <v>210</v>
      </c>
      <c r="K8" s="228"/>
      <c r="L8" s="228"/>
      <c r="M8" s="86">
        <v>1</v>
      </c>
      <c r="N8" s="86"/>
      <c r="O8" s="56"/>
      <c r="Q8" s="133">
        <v>3</v>
      </c>
      <c r="R8" s="23" t="s">
        <v>184</v>
      </c>
    </row>
    <row r="9" spans="1:23" ht="6" customHeight="1" x14ac:dyDescent="0.2">
      <c r="A9" s="22"/>
      <c r="B9" s="58"/>
      <c r="C9" s="59"/>
      <c r="D9" s="59"/>
      <c r="E9" s="59"/>
      <c r="F9" s="22"/>
      <c r="G9" s="22"/>
      <c r="H9" s="22"/>
      <c r="I9" s="22"/>
      <c r="J9" s="22"/>
      <c r="K9" s="22"/>
      <c r="L9" s="22"/>
      <c r="M9" s="22"/>
      <c r="N9" s="22"/>
      <c r="O9" s="56"/>
      <c r="Q9" s="133"/>
    </row>
    <row r="10" spans="1:23" ht="15.75" customHeight="1" x14ac:dyDescent="0.2">
      <c r="A10" s="22"/>
      <c r="B10" s="322" t="s">
        <v>41</v>
      </c>
      <c r="C10" s="227"/>
      <c r="D10" s="227"/>
      <c r="E10" s="227"/>
      <c r="F10" s="22"/>
      <c r="G10" s="232" t="s">
        <v>216</v>
      </c>
      <c r="H10" s="232"/>
      <c r="I10" s="232"/>
      <c r="J10" s="232"/>
      <c r="K10" s="232"/>
      <c r="L10" s="232"/>
      <c r="M10" s="232"/>
      <c r="N10" s="232"/>
      <c r="O10" s="56"/>
      <c r="Q10" s="133">
        <v>4</v>
      </c>
      <c r="R10" s="23" t="s">
        <v>104</v>
      </c>
    </row>
    <row r="11" spans="1:23" ht="6" customHeight="1" x14ac:dyDescent="0.2">
      <c r="A11" s="22"/>
      <c r="B11" s="58"/>
      <c r="C11" s="59"/>
      <c r="D11" s="59"/>
      <c r="E11" s="59"/>
      <c r="F11" s="22"/>
      <c r="G11" s="22"/>
      <c r="H11" s="22"/>
      <c r="I11" s="22"/>
      <c r="J11" s="22"/>
      <c r="K11" s="22"/>
      <c r="L11" s="22"/>
      <c r="M11" s="22"/>
      <c r="N11" s="22"/>
      <c r="O11" s="56"/>
      <c r="Q11" s="133"/>
    </row>
    <row r="12" spans="1:23" ht="15.75" customHeight="1" x14ac:dyDescent="0.2">
      <c r="A12" s="22"/>
      <c r="B12" s="322" t="s">
        <v>211</v>
      </c>
      <c r="C12" s="227"/>
      <c r="D12" s="227"/>
      <c r="E12" s="227"/>
      <c r="F12" s="22"/>
      <c r="G12" s="235" t="s">
        <v>213</v>
      </c>
      <c r="H12" s="235"/>
      <c r="I12" s="235"/>
      <c r="J12" s="228" t="s">
        <v>14</v>
      </c>
      <c r="K12" s="228"/>
      <c r="L12" s="232" t="s">
        <v>214</v>
      </c>
      <c r="M12" s="232"/>
      <c r="N12" s="232"/>
      <c r="O12" s="56"/>
      <c r="Q12" s="133">
        <v>5</v>
      </c>
      <c r="R12" s="23" t="s">
        <v>185</v>
      </c>
    </row>
    <row r="13" spans="1:23" ht="14.25" customHeight="1" thickBot="1" x14ac:dyDescent="0.25">
      <c r="A13" s="22"/>
      <c r="B13" s="60"/>
      <c r="C13" s="61"/>
      <c r="D13" s="61"/>
      <c r="E13" s="61"/>
      <c r="F13" s="22"/>
      <c r="G13" s="22"/>
      <c r="H13" s="22"/>
      <c r="I13" s="22"/>
      <c r="J13" s="22"/>
      <c r="K13" s="22"/>
      <c r="L13" s="22"/>
      <c r="M13" s="22"/>
      <c r="N13" s="22"/>
      <c r="O13" s="56"/>
      <c r="Q13" s="133"/>
    </row>
    <row r="14" spans="1:23" ht="6" customHeight="1" thickBot="1" x14ac:dyDescent="0.25">
      <c r="A14" s="22"/>
      <c r="B14" s="62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4"/>
      <c r="Q14" s="169"/>
      <c r="R14" s="171"/>
      <c r="S14" s="171"/>
      <c r="T14" s="171"/>
      <c r="U14" s="171"/>
      <c r="V14" s="171"/>
      <c r="W14" s="169"/>
    </row>
    <row r="15" spans="1:23" ht="20.45" customHeight="1" x14ac:dyDescent="0.2">
      <c r="A15" s="22"/>
      <c r="B15" s="216" t="s">
        <v>10</v>
      </c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8"/>
      <c r="Q15" s="169"/>
      <c r="R15" s="171" t="s">
        <v>217</v>
      </c>
      <c r="S15" s="171" t="s">
        <v>218</v>
      </c>
      <c r="T15" s="171" t="s">
        <v>219</v>
      </c>
      <c r="U15" s="171"/>
      <c r="V15" s="172"/>
      <c r="W15" s="169"/>
    </row>
    <row r="16" spans="1:23" ht="13.5" thickBot="1" x14ac:dyDescent="0.25">
      <c r="A16" s="22"/>
      <c r="B16" s="219" t="s">
        <v>1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1"/>
      <c r="Q16" s="170"/>
      <c r="R16" s="182">
        <v>8841</v>
      </c>
      <c r="S16" s="182">
        <v>9028</v>
      </c>
      <c r="T16" s="182">
        <f>S16-R16</f>
        <v>187</v>
      </c>
      <c r="U16" s="182"/>
      <c r="V16" s="173"/>
      <c r="W16" s="133"/>
    </row>
    <row r="17" spans="1:18" ht="30" customHeight="1" thickBot="1" x14ac:dyDescent="0.25">
      <c r="A17" s="22"/>
      <c r="B17" s="209" t="s">
        <v>115</v>
      </c>
      <c r="C17" s="231"/>
      <c r="D17" s="212" t="s">
        <v>116</v>
      </c>
      <c r="E17" s="213"/>
      <c r="F17" s="214" t="s">
        <v>117</v>
      </c>
      <c r="G17" s="215"/>
      <c r="H17" s="229" t="s">
        <v>118</v>
      </c>
      <c r="I17" s="230"/>
      <c r="J17" s="318" t="s">
        <v>119</v>
      </c>
      <c r="K17" s="319"/>
      <c r="L17" s="318" t="s">
        <v>120</v>
      </c>
      <c r="M17" s="319"/>
      <c r="N17" s="207" t="s">
        <v>121</v>
      </c>
      <c r="O17" s="230"/>
      <c r="Q17" s="134" t="s">
        <v>105</v>
      </c>
      <c r="R17" s="23" t="s">
        <v>107</v>
      </c>
    </row>
    <row r="18" spans="1:18" ht="14.25" customHeight="1" x14ac:dyDescent="0.2">
      <c r="A18" s="22"/>
      <c r="B18" s="309" t="s">
        <v>16</v>
      </c>
      <c r="C18" s="310"/>
      <c r="D18" s="314" t="s">
        <v>16</v>
      </c>
      <c r="E18" s="315"/>
      <c r="F18" s="309" t="s">
        <v>15</v>
      </c>
      <c r="G18" s="316"/>
      <c r="H18" s="314" t="s">
        <v>16</v>
      </c>
      <c r="I18" s="310"/>
      <c r="J18" s="309" t="s">
        <v>15</v>
      </c>
      <c r="K18" s="310"/>
      <c r="L18" s="301" t="s">
        <v>16</v>
      </c>
      <c r="M18" s="302"/>
      <c r="N18" s="29" t="s">
        <v>17</v>
      </c>
      <c r="O18" s="30" t="s">
        <v>18</v>
      </c>
      <c r="Q18" s="134" t="s">
        <v>106</v>
      </c>
      <c r="R18" s="23" t="s">
        <v>186</v>
      </c>
    </row>
    <row r="19" spans="1:18" ht="30" customHeight="1" thickBot="1" x14ac:dyDescent="0.25">
      <c r="A19" s="22"/>
      <c r="B19" s="311">
        <v>2</v>
      </c>
      <c r="C19" s="312"/>
      <c r="D19" s="305">
        <v>384</v>
      </c>
      <c r="E19" s="313"/>
      <c r="F19" s="303">
        <v>0</v>
      </c>
      <c r="G19" s="304"/>
      <c r="H19" s="305">
        <v>0</v>
      </c>
      <c r="I19" s="306"/>
      <c r="J19" s="303">
        <v>1</v>
      </c>
      <c r="K19" s="304"/>
      <c r="L19" s="307">
        <v>187</v>
      </c>
      <c r="M19" s="308"/>
      <c r="N19" s="175">
        <v>0</v>
      </c>
      <c r="O19" s="176">
        <v>0</v>
      </c>
      <c r="Q19" s="134" t="s">
        <v>108</v>
      </c>
      <c r="R19" s="23" t="s">
        <v>109</v>
      </c>
    </row>
    <row r="20" spans="1:18" ht="6" customHeight="1" thickBot="1" x14ac:dyDescent="0.25">
      <c r="A20" s="22"/>
      <c r="B20" s="6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56"/>
      <c r="Q20" s="133"/>
    </row>
    <row r="21" spans="1:18" ht="20.45" customHeight="1" thickBot="1" x14ac:dyDescent="0.25">
      <c r="A21" s="22"/>
      <c r="B21" s="238" t="s">
        <v>9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40"/>
      <c r="Q21" s="134" t="s">
        <v>110</v>
      </c>
      <c r="R21" s="23" t="s">
        <v>170</v>
      </c>
    </row>
    <row r="22" spans="1:18" ht="13.5" thickBot="1" x14ac:dyDescent="0.25">
      <c r="A22" s="22"/>
      <c r="B22" s="222" t="s">
        <v>4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4"/>
      <c r="Q22" s="134" t="s">
        <v>111</v>
      </c>
      <c r="R22" s="23" t="s">
        <v>171</v>
      </c>
    </row>
    <row r="23" spans="1:18" ht="30" customHeight="1" thickBot="1" x14ac:dyDescent="0.25">
      <c r="A23" s="22"/>
      <c r="B23" s="209" t="s">
        <v>122</v>
      </c>
      <c r="C23" s="211"/>
      <c r="D23" s="320" t="s">
        <v>124</v>
      </c>
      <c r="E23" s="321"/>
      <c r="F23" s="317" t="s">
        <v>126</v>
      </c>
      <c r="G23" s="226"/>
      <c r="H23" s="225" t="s">
        <v>125</v>
      </c>
      <c r="I23" s="226"/>
      <c r="J23" s="209" t="s">
        <v>127</v>
      </c>
      <c r="K23" s="210"/>
      <c r="L23" s="205" t="s">
        <v>128</v>
      </c>
      <c r="M23" s="206"/>
      <c r="N23" s="207" t="s">
        <v>129</v>
      </c>
      <c r="O23" s="208"/>
      <c r="Q23" s="134" t="s">
        <v>112</v>
      </c>
      <c r="R23" s="23" t="s">
        <v>174</v>
      </c>
    </row>
    <row r="24" spans="1:18" ht="14.25" customHeight="1" x14ac:dyDescent="0.2">
      <c r="A24" s="22"/>
      <c r="B24" s="31" t="s">
        <v>0</v>
      </c>
      <c r="C24" s="32" t="s">
        <v>49</v>
      </c>
      <c r="D24" s="32" t="s">
        <v>0</v>
      </c>
      <c r="E24" s="32" t="s">
        <v>49</v>
      </c>
      <c r="F24" s="33" t="s">
        <v>0</v>
      </c>
      <c r="G24" s="32" t="s">
        <v>49</v>
      </c>
      <c r="H24" s="32" t="s">
        <v>0</v>
      </c>
      <c r="I24" s="32" t="s">
        <v>49</v>
      </c>
      <c r="J24" s="33" t="s">
        <v>0</v>
      </c>
      <c r="K24" s="32" t="s">
        <v>49</v>
      </c>
      <c r="L24" s="33" t="s">
        <v>0</v>
      </c>
      <c r="M24" s="32" t="s">
        <v>49</v>
      </c>
      <c r="N24" s="33" t="s">
        <v>0</v>
      </c>
      <c r="O24" s="30" t="s">
        <v>49</v>
      </c>
      <c r="Q24" s="134" t="s">
        <v>113</v>
      </c>
      <c r="R24" s="23" t="s">
        <v>114</v>
      </c>
    </row>
    <row r="25" spans="1:18" ht="30" customHeight="1" thickBot="1" x14ac:dyDescent="0.25">
      <c r="A25" s="22"/>
      <c r="B25" s="11">
        <v>0</v>
      </c>
      <c r="C25" s="6">
        <v>0</v>
      </c>
      <c r="D25" s="2">
        <v>0</v>
      </c>
      <c r="E25" s="177">
        <v>0</v>
      </c>
      <c r="F25" s="175">
        <v>0</v>
      </c>
      <c r="G25" s="180">
        <v>0</v>
      </c>
      <c r="H25" s="180">
        <v>0</v>
      </c>
      <c r="I25" s="180">
        <v>0</v>
      </c>
      <c r="J25" s="181">
        <v>0</v>
      </c>
      <c r="K25" s="3">
        <v>0</v>
      </c>
      <c r="L25" s="4">
        <v>0</v>
      </c>
      <c r="M25" s="3">
        <v>0</v>
      </c>
      <c r="N25" s="5">
        <v>0</v>
      </c>
      <c r="O25" s="8">
        <v>0</v>
      </c>
      <c r="Q25" s="134" t="s">
        <v>123</v>
      </c>
      <c r="R25" s="23" t="s">
        <v>175</v>
      </c>
    </row>
    <row r="26" spans="1:18" ht="6" customHeight="1" thickBot="1" x14ac:dyDescent="0.25">
      <c r="A26" s="22"/>
      <c r="B26" s="65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56"/>
      <c r="Q26" s="133"/>
    </row>
    <row r="27" spans="1:18" ht="13.5" thickBot="1" x14ac:dyDescent="0.25">
      <c r="A27" s="22"/>
      <c r="B27" s="298" t="s">
        <v>11</v>
      </c>
      <c r="C27" s="299"/>
      <c r="D27" s="299"/>
      <c r="E27" s="299"/>
      <c r="F27" s="299"/>
      <c r="G27" s="299"/>
      <c r="H27" s="299"/>
      <c r="I27" s="299"/>
      <c r="J27" s="299"/>
      <c r="K27" s="299"/>
      <c r="L27" s="298" t="s">
        <v>47</v>
      </c>
      <c r="M27" s="299"/>
      <c r="N27" s="299"/>
      <c r="O27" s="300"/>
      <c r="Q27" s="134" t="s">
        <v>131</v>
      </c>
      <c r="R27" s="23" t="s">
        <v>187</v>
      </c>
    </row>
    <row r="28" spans="1:18" ht="40.5" customHeight="1" thickBot="1" x14ac:dyDescent="0.25">
      <c r="A28" s="22"/>
      <c r="B28" s="209" t="s">
        <v>193</v>
      </c>
      <c r="C28" s="211"/>
      <c r="D28" s="207" t="s">
        <v>194</v>
      </c>
      <c r="E28" s="208"/>
      <c r="F28" s="209" t="s">
        <v>195</v>
      </c>
      <c r="G28" s="351"/>
      <c r="H28" s="207" t="s">
        <v>197</v>
      </c>
      <c r="I28" s="352"/>
      <c r="J28" s="209" t="s">
        <v>143</v>
      </c>
      <c r="K28" s="211"/>
      <c r="L28" s="34" t="s">
        <v>32</v>
      </c>
      <c r="M28" s="35" t="s">
        <v>34</v>
      </c>
      <c r="N28" s="34" t="s">
        <v>35</v>
      </c>
      <c r="O28" s="36" t="s">
        <v>201</v>
      </c>
      <c r="Q28" s="134" t="s">
        <v>130</v>
      </c>
      <c r="R28" s="23" t="s">
        <v>176</v>
      </c>
    </row>
    <row r="29" spans="1:18" ht="14.25" customHeight="1" x14ac:dyDescent="0.2">
      <c r="A29" s="22"/>
      <c r="B29" s="37" t="s">
        <v>0</v>
      </c>
      <c r="C29" s="32" t="s">
        <v>49</v>
      </c>
      <c r="D29" s="33" t="s">
        <v>0</v>
      </c>
      <c r="E29" s="32" t="s">
        <v>49</v>
      </c>
      <c r="F29" s="33" t="s">
        <v>0</v>
      </c>
      <c r="G29" s="32" t="s">
        <v>49</v>
      </c>
      <c r="H29" s="33" t="s">
        <v>0</v>
      </c>
      <c r="I29" s="32" t="s">
        <v>49</v>
      </c>
      <c r="J29" s="33" t="s">
        <v>0</v>
      </c>
      <c r="K29" s="32" t="s">
        <v>49</v>
      </c>
      <c r="L29" s="38" t="s">
        <v>0</v>
      </c>
      <c r="M29" s="38" t="s">
        <v>0</v>
      </c>
      <c r="N29" s="38" t="s">
        <v>0</v>
      </c>
      <c r="O29" s="38" t="s">
        <v>0</v>
      </c>
      <c r="Q29" s="134" t="s">
        <v>132</v>
      </c>
      <c r="R29" s="23" t="s">
        <v>136</v>
      </c>
    </row>
    <row r="30" spans="1:18" ht="30" customHeight="1" thickBot="1" x14ac:dyDescent="0.25">
      <c r="A30" s="22"/>
      <c r="B30" s="11">
        <v>0</v>
      </c>
      <c r="C30" s="6">
        <v>0</v>
      </c>
      <c r="D30" s="1">
        <v>0</v>
      </c>
      <c r="E30" s="177">
        <v>0</v>
      </c>
      <c r="F30" s="175">
        <v>0</v>
      </c>
      <c r="G30" s="176">
        <v>0</v>
      </c>
      <c r="H30" s="178">
        <v>0</v>
      </c>
      <c r="I30" s="179">
        <v>0</v>
      </c>
      <c r="J30" s="175">
        <v>0</v>
      </c>
      <c r="K30" s="179">
        <v>0</v>
      </c>
      <c r="L30" s="135">
        <v>0</v>
      </c>
      <c r="M30" s="135">
        <v>0</v>
      </c>
      <c r="N30" s="135">
        <v>0</v>
      </c>
      <c r="O30" s="135">
        <v>0</v>
      </c>
      <c r="Q30" s="134" t="s">
        <v>133</v>
      </c>
      <c r="R30" s="23" t="s">
        <v>177</v>
      </c>
    </row>
    <row r="31" spans="1:18" ht="6" customHeight="1" thickBot="1" x14ac:dyDescent="0.25">
      <c r="A31" s="22"/>
      <c r="B31" s="19"/>
      <c r="C31" s="20"/>
      <c r="D31" s="20"/>
      <c r="E31" s="21"/>
      <c r="F31" s="21"/>
      <c r="G31" s="21"/>
      <c r="H31" s="21"/>
      <c r="I31" s="21"/>
      <c r="J31" s="21"/>
      <c r="K31" s="21"/>
      <c r="L31" s="66"/>
      <c r="M31" s="66"/>
      <c r="N31" s="66"/>
      <c r="O31" s="67"/>
      <c r="Q31" s="133"/>
    </row>
    <row r="32" spans="1:18" ht="30" customHeight="1" x14ac:dyDescent="0.2">
      <c r="A32" s="22"/>
      <c r="B32" s="12"/>
      <c r="C32" s="13"/>
      <c r="D32" s="13"/>
      <c r="E32" s="14"/>
      <c r="F32" s="14"/>
      <c r="G32" s="14"/>
      <c r="H32" s="14"/>
      <c r="I32" s="14"/>
      <c r="J32" s="14"/>
      <c r="K32" s="14"/>
      <c r="L32" s="22"/>
      <c r="M32" s="22"/>
      <c r="N32" s="22"/>
      <c r="O32" s="56"/>
      <c r="Q32" s="134" t="s">
        <v>134</v>
      </c>
      <c r="R32" s="23" t="s">
        <v>137</v>
      </c>
    </row>
    <row r="33" spans="1:33" ht="30" customHeight="1" x14ac:dyDescent="0.2">
      <c r="A33" s="22"/>
      <c r="B33" s="12"/>
      <c r="C33" s="13"/>
      <c r="D33" s="13"/>
      <c r="E33" s="14"/>
      <c r="F33" s="14"/>
      <c r="G33" s="14"/>
      <c r="H33" s="14"/>
      <c r="I33" s="14"/>
      <c r="J33" s="14"/>
      <c r="K33" s="14"/>
      <c r="L33" s="22"/>
      <c r="M33" s="22"/>
      <c r="N33" s="22"/>
      <c r="O33" s="56"/>
      <c r="Q33" s="134" t="s">
        <v>135</v>
      </c>
      <c r="R33" s="23" t="s">
        <v>178</v>
      </c>
    </row>
    <row r="34" spans="1:33" ht="30" customHeight="1" x14ac:dyDescent="0.2">
      <c r="A34" s="22"/>
      <c r="B34" s="12"/>
      <c r="C34" s="13"/>
      <c r="D34" s="13"/>
      <c r="E34" s="14"/>
      <c r="F34" s="14"/>
      <c r="G34" s="14"/>
      <c r="H34" s="14"/>
      <c r="I34" s="14"/>
      <c r="J34" s="14"/>
      <c r="K34" s="14"/>
      <c r="L34" s="22"/>
      <c r="M34" s="22"/>
      <c r="N34" s="22"/>
      <c r="O34" s="56"/>
      <c r="Q34" s="134" t="s">
        <v>138</v>
      </c>
      <c r="R34" s="23" t="s">
        <v>179</v>
      </c>
    </row>
    <row r="35" spans="1:33" ht="30" customHeight="1" x14ac:dyDescent="0.2">
      <c r="A35" s="22"/>
      <c r="B35" s="12"/>
      <c r="C35" s="13"/>
      <c r="D35" s="13"/>
      <c r="E35" s="14"/>
      <c r="F35" s="14"/>
      <c r="G35" s="14"/>
      <c r="H35" s="14"/>
      <c r="I35" s="14"/>
      <c r="J35" s="14"/>
      <c r="K35" s="14"/>
      <c r="L35" s="22"/>
      <c r="M35" s="22"/>
      <c r="N35" s="22"/>
      <c r="O35" s="56"/>
      <c r="Q35" s="134" t="s">
        <v>139</v>
      </c>
      <c r="R35" s="23" t="s">
        <v>180</v>
      </c>
    </row>
    <row r="36" spans="1:33" ht="30" customHeight="1" x14ac:dyDescent="0.2">
      <c r="A36" s="22"/>
      <c r="B36" s="12"/>
      <c r="C36" s="13"/>
      <c r="D36" s="13"/>
      <c r="E36" s="14"/>
      <c r="F36" s="14"/>
      <c r="G36" s="14"/>
      <c r="H36" s="14"/>
      <c r="I36" s="14"/>
      <c r="J36" s="14"/>
      <c r="K36" s="14"/>
      <c r="L36" s="22"/>
      <c r="M36" s="22"/>
      <c r="N36" s="22"/>
      <c r="O36" s="56"/>
      <c r="Q36" s="134" t="s">
        <v>140</v>
      </c>
      <c r="R36" s="23" t="s">
        <v>181</v>
      </c>
    </row>
    <row r="37" spans="1:33" ht="30" customHeight="1" x14ac:dyDescent="0.2">
      <c r="A37" s="22"/>
      <c r="B37" s="12"/>
      <c r="C37" s="13"/>
      <c r="D37" s="13"/>
      <c r="E37" s="14"/>
      <c r="F37" s="14"/>
      <c r="G37" s="14"/>
      <c r="H37" s="14"/>
      <c r="I37" s="14"/>
      <c r="J37" s="14"/>
      <c r="K37" s="14"/>
      <c r="L37" s="22"/>
      <c r="M37" s="22"/>
      <c r="N37" s="22"/>
      <c r="O37" s="56"/>
      <c r="Q37" s="134" t="s">
        <v>141</v>
      </c>
      <c r="R37" s="23" t="s">
        <v>196</v>
      </c>
    </row>
    <row r="38" spans="1:33" ht="30" customHeight="1" x14ac:dyDescent="0.2">
      <c r="A38" s="22"/>
      <c r="B38" s="12"/>
      <c r="C38" s="13"/>
      <c r="D38" s="13"/>
      <c r="E38" s="14"/>
      <c r="F38" s="14"/>
      <c r="G38" s="14"/>
      <c r="H38" s="14"/>
      <c r="I38" s="14"/>
      <c r="J38" s="14"/>
      <c r="K38" s="14"/>
      <c r="L38" s="22"/>
      <c r="M38" s="22"/>
      <c r="N38" s="22"/>
      <c r="O38" s="56"/>
      <c r="Q38" s="134" t="s">
        <v>142</v>
      </c>
      <c r="R38" s="23" t="s">
        <v>182</v>
      </c>
    </row>
    <row r="39" spans="1:33" ht="30" customHeight="1" x14ac:dyDescent="0.2">
      <c r="A39" s="22"/>
      <c r="B39" s="12"/>
      <c r="C39" s="13"/>
      <c r="D39" s="13"/>
      <c r="E39" s="14"/>
      <c r="F39" s="14"/>
      <c r="G39" s="14"/>
      <c r="H39" s="14"/>
      <c r="I39" s="14"/>
      <c r="J39" s="14"/>
      <c r="K39" s="14"/>
      <c r="L39" s="22"/>
      <c r="M39" s="22"/>
      <c r="N39" s="22"/>
      <c r="O39" s="56"/>
      <c r="Q39" s="134">
        <v>2.2999999999999998</v>
      </c>
      <c r="R39" s="23" t="s">
        <v>204</v>
      </c>
    </row>
    <row r="40" spans="1:33" ht="30" customHeight="1" thickBot="1" x14ac:dyDescent="0.25">
      <c r="A40" s="22"/>
      <c r="B40" s="6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56"/>
      <c r="Q40" s="133"/>
    </row>
    <row r="41" spans="1:33" ht="6" customHeight="1" thickBot="1" x14ac:dyDescent="0.25">
      <c r="A41" s="22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4"/>
      <c r="Q41" s="133"/>
    </row>
    <row r="42" spans="1:33" ht="20.45" customHeight="1" thickBot="1" x14ac:dyDescent="0.25">
      <c r="A42" s="22"/>
      <c r="B42" s="190" t="s">
        <v>189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Q42" s="133"/>
    </row>
    <row r="43" spans="1:33" ht="15.75" customHeight="1" x14ac:dyDescent="0.2">
      <c r="A43" s="22"/>
      <c r="B43" s="283" t="s">
        <v>5</v>
      </c>
      <c r="C43" s="284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5"/>
      <c r="Q43" s="133">
        <v>3</v>
      </c>
      <c r="R43" s="23" t="s">
        <v>188</v>
      </c>
    </row>
    <row r="44" spans="1:33" ht="15.75" customHeight="1" x14ac:dyDescent="0.2">
      <c r="A44" s="22"/>
      <c r="B44" s="183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5"/>
      <c r="Q44" s="133"/>
    </row>
    <row r="45" spans="1:33" ht="15.75" customHeight="1" x14ac:dyDescent="0.2">
      <c r="A45" s="22"/>
      <c r="B45" s="183" t="s">
        <v>6</v>
      </c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5"/>
      <c r="Q45" s="133"/>
    </row>
    <row r="46" spans="1:33" ht="15.75" customHeight="1" x14ac:dyDescent="0.2">
      <c r="A46" s="22"/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5"/>
      <c r="Q46" s="133"/>
    </row>
    <row r="47" spans="1:33" ht="15.75" customHeight="1" x14ac:dyDescent="0.2">
      <c r="A47" s="22"/>
      <c r="B47" s="183" t="s">
        <v>7</v>
      </c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5"/>
      <c r="Q47" s="133"/>
      <c r="AG47" s="23" t="s">
        <v>192</v>
      </c>
    </row>
    <row r="48" spans="1:33" ht="15.75" customHeight="1" x14ac:dyDescent="0.2">
      <c r="A48" s="22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5"/>
      <c r="Q48" s="133"/>
    </row>
    <row r="49" spans="1:18" ht="15.75" customHeight="1" x14ac:dyDescent="0.2">
      <c r="A49" s="22"/>
      <c r="B49" s="183" t="s">
        <v>8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5"/>
      <c r="Q49" s="133"/>
    </row>
    <row r="50" spans="1:18" ht="15.75" customHeight="1" x14ac:dyDescent="0.2">
      <c r="A50" s="22"/>
      <c r="B50" s="183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5"/>
      <c r="Q50" s="133"/>
    </row>
    <row r="51" spans="1:18" ht="15.75" customHeight="1" x14ac:dyDescent="0.2">
      <c r="A51" s="22"/>
      <c r="B51" s="183" t="s">
        <v>43</v>
      </c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5"/>
      <c r="Q51" s="133"/>
    </row>
    <row r="52" spans="1:18" ht="15.75" customHeight="1" x14ac:dyDescent="0.2">
      <c r="A52" s="22"/>
      <c r="B52" s="183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5"/>
      <c r="Q52" s="133"/>
    </row>
    <row r="53" spans="1:18" ht="15.75" customHeight="1" x14ac:dyDescent="0.2">
      <c r="A53" s="22"/>
      <c r="B53" s="183" t="s">
        <v>44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5"/>
      <c r="Q53" s="133"/>
    </row>
    <row r="54" spans="1:18" ht="15.75" customHeight="1" x14ac:dyDescent="0.2">
      <c r="A54" s="22"/>
      <c r="B54" s="183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5"/>
      <c r="Q54" s="133"/>
    </row>
    <row r="55" spans="1:18" ht="15.75" customHeight="1" x14ac:dyDescent="0.2">
      <c r="A55" s="22"/>
      <c r="B55" s="183" t="s">
        <v>45</v>
      </c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5"/>
      <c r="Q55" s="133"/>
    </row>
    <row r="56" spans="1:18" ht="15.75" customHeight="1" x14ac:dyDescent="0.2">
      <c r="A56" s="22"/>
      <c r="B56" s="183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5"/>
      <c r="Q56" s="133"/>
    </row>
    <row r="57" spans="1:18" ht="15.75" customHeight="1" x14ac:dyDescent="0.2">
      <c r="A57" s="22"/>
      <c r="B57" s="183" t="s">
        <v>46</v>
      </c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5"/>
      <c r="Q57" s="133"/>
    </row>
    <row r="58" spans="1:18" ht="15.75" customHeight="1" thickBot="1" x14ac:dyDescent="0.25">
      <c r="A58" s="22"/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5"/>
      <c r="Q58" s="133"/>
    </row>
    <row r="59" spans="1:18" ht="6" customHeight="1" thickBot="1" x14ac:dyDescent="0.25">
      <c r="A59" s="22"/>
      <c r="B59" s="68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70"/>
      <c r="Q59" s="133"/>
    </row>
    <row r="60" spans="1:18" ht="20.45" customHeight="1" thickBot="1" x14ac:dyDescent="0.25">
      <c r="A60" s="22"/>
      <c r="B60" s="238" t="s">
        <v>91</v>
      </c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40"/>
      <c r="Q60" s="133"/>
    </row>
    <row r="61" spans="1:18" ht="24.95" customHeight="1" thickBot="1" x14ac:dyDescent="0.25">
      <c r="A61" s="22"/>
      <c r="B61" s="207" t="s">
        <v>208</v>
      </c>
      <c r="C61" s="247"/>
      <c r="D61" s="247"/>
      <c r="E61" s="247"/>
      <c r="F61" s="247"/>
      <c r="G61" s="247"/>
      <c r="H61" s="247"/>
      <c r="I61" s="230"/>
      <c r="J61" s="254"/>
      <c r="K61" s="248" t="s">
        <v>202</v>
      </c>
      <c r="L61" s="249"/>
      <c r="M61" s="249"/>
      <c r="N61" s="249"/>
      <c r="O61" s="250"/>
      <c r="Q61" s="133">
        <v>4.0999999999999996</v>
      </c>
      <c r="R61" s="23" t="s">
        <v>144</v>
      </c>
    </row>
    <row r="62" spans="1:18" ht="24.95" customHeight="1" thickBot="1" x14ac:dyDescent="0.25">
      <c r="A62" s="22"/>
      <c r="B62" s="207" t="s">
        <v>205</v>
      </c>
      <c r="C62" s="247"/>
      <c r="D62" s="247"/>
      <c r="E62" s="230"/>
      <c r="F62" s="207" t="s">
        <v>206</v>
      </c>
      <c r="G62" s="247"/>
      <c r="H62" s="247"/>
      <c r="I62" s="230"/>
      <c r="J62" s="255"/>
      <c r="K62" s="251"/>
      <c r="L62" s="252"/>
      <c r="M62" s="252"/>
      <c r="N62" s="252"/>
      <c r="O62" s="253"/>
      <c r="Q62" s="133">
        <v>4.2</v>
      </c>
      <c r="R62" s="23" t="s">
        <v>173</v>
      </c>
    </row>
    <row r="63" spans="1:18" ht="20.25" customHeight="1" x14ac:dyDescent="0.2">
      <c r="A63" s="22"/>
      <c r="B63" s="29" t="s">
        <v>54</v>
      </c>
      <c r="C63" s="39" t="s">
        <v>55</v>
      </c>
      <c r="D63" s="40" t="s">
        <v>53</v>
      </c>
      <c r="E63" s="41" t="s">
        <v>56</v>
      </c>
      <c r="F63" s="186" t="s">
        <v>207</v>
      </c>
      <c r="G63" s="187"/>
      <c r="H63" s="39" t="s">
        <v>57</v>
      </c>
      <c r="I63" s="41" t="s">
        <v>56</v>
      </c>
      <c r="J63" s="255"/>
      <c r="K63" s="42" t="s">
        <v>51</v>
      </c>
      <c r="L63" s="39" t="s">
        <v>52</v>
      </c>
      <c r="M63" s="40" t="s">
        <v>53</v>
      </c>
      <c r="N63" s="41" t="s">
        <v>48</v>
      </c>
      <c r="O63" s="41" t="s">
        <v>58</v>
      </c>
      <c r="Q63" s="133">
        <v>4.3</v>
      </c>
      <c r="R63" s="23" t="s">
        <v>147</v>
      </c>
    </row>
    <row r="64" spans="1:18" ht="30" customHeight="1" thickBot="1" x14ac:dyDescent="0.25">
      <c r="A64" s="22"/>
      <c r="B64" s="7">
        <v>0</v>
      </c>
      <c r="C64" s="6">
        <v>0</v>
      </c>
      <c r="D64" s="10">
        <v>0</v>
      </c>
      <c r="E64" s="8">
        <v>0</v>
      </c>
      <c r="F64" s="188">
        <v>94</v>
      </c>
      <c r="G64" s="189"/>
      <c r="H64" s="10">
        <v>10</v>
      </c>
      <c r="I64" s="8">
        <v>152</v>
      </c>
      <c r="J64" s="256"/>
      <c r="K64" s="7">
        <v>123</v>
      </c>
      <c r="L64" s="166">
        <v>84</v>
      </c>
      <c r="M64" s="10">
        <v>39</v>
      </c>
      <c r="N64" s="8">
        <v>84</v>
      </c>
      <c r="O64" s="8">
        <v>4</v>
      </c>
      <c r="Q64" s="133"/>
    </row>
    <row r="65" spans="1:18" ht="6" customHeight="1" thickBot="1" x14ac:dyDescent="0.25">
      <c r="A65" s="22"/>
      <c r="B65" s="289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1"/>
      <c r="Q65" s="133"/>
    </row>
    <row r="66" spans="1:18" ht="24.95" customHeight="1" thickBot="1" x14ac:dyDescent="0.25">
      <c r="A66" s="22"/>
      <c r="B66" s="292" t="s">
        <v>145</v>
      </c>
      <c r="C66" s="293"/>
      <c r="D66" s="293"/>
      <c r="E66" s="294"/>
      <c r="F66" s="209" t="s">
        <v>148</v>
      </c>
      <c r="G66" s="243"/>
      <c r="H66" s="243"/>
      <c r="I66" s="243"/>
      <c r="J66" s="243"/>
      <c r="K66" s="243"/>
      <c r="L66" s="243"/>
      <c r="M66" s="243"/>
      <c r="N66" s="243"/>
      <c r="O66" s="213"/>
      <c r="Q66" s="133">
        <v>4.4000000000000004</v>
      </c>
      <c r="R66" s="23" t="s">
        <v>146</v>
      </c>
    </row>
    <row r="67" spans="1:18" ht="24.95" customHeight="1" thickBot="1" x14ac:dyDescent="0.25">
      <c r="A67" s="22"/>
      <c r="B67" s="295"/>
      <c r="C67" s="296"/>
      <c r="D67" s="296"/>
      <c r="E67" s="297"/>
      <c r="F67" s="244" t="s">
        <v>149</v>
      </c>
      <c r="G67" s="245"/>
      <c r="H67" s="246" t="s">
        <v>153</v>
      </c>
      <c r="I67" s="245"/>
      <c r="J67" s="209" t="s">
        <v>154</v>
      </c>
      <c r="K67" s="243"/>
      <c r="L67" s="213"/>
      <c r="M67" s="241" t="s">
        <v>155</v>
      </c>
      <c r="N67" s="241"/>
      <c r="O67" s="242"/>
      <c r="Q67" s="134" t="s">
        <v>150</v>
      </c>
      <c r="R67" s="23" t="s">
        <v>165</v>
      </c>
    </row>
    <row r="68" spans="1:18" ht="20.25" customHeight="1" x14ac:dyDescent="0.2">
      <c r="A68" s="22"/>
      <c r="B68" s="42" t="s">
        <v>51</v>
      </c>
      <c r="C68" s="39" t="s">
        <v>52</v>
      </c>
      <c r="D68" s="40" t="s">
        <v>53</v>
      </c>
      <c r="E68" s="41" t="s">
        <v>48</v>
      </c>
      <c r="F68" s="42" t="s">
        <v>0</v>
      </c>
      <c r="G68" s="39" t="s">
        <v>49</v>
      </c>
      <c r="H68" s="40" t="s">
        <v>0</v>
      </c>
      <c r="I68" s="41" t="s">
        <v>49</v>
      </c>
      <c r="J68" s="42" t="s">
        <v>51</v>
      </c>
      <c r="K68" s="39" t="s">
        <v>52</v>
      </c>
      <c r="L68" s="41" t="s">
        <v>49</v>
      </c>
      <c r="M68" s="42" t="s">
        <v>51</v>
      </c>
      <c r="N68" s="39" t="s">
        <v>52</v>
      </c>
      <c r="O68" s="41" t="s">
        <v>49</v>
      </c>
      <c r="Q68" s="134" t="s">
        <v>151</v>
      </c>
      <c r="R68" s="23" t="s">
        <v>156</v>
      </c>
    </row>
    <row r="69" spans="1:18" ht="30" customHeight="1" thickBot="1" x14ac:dyDescent="0.25">
      <c r="A69" s="22"/>
      <c r="B69" s="7">
        <v>6</v>
      </c>
      <c r="C69" s="6">
        <v>6</v>
      </c>
      <c r="D69" s="10">
        <v>0</v>
      </c>
      <c r="E69" s="8">
        <v>6</v>
      </c>
      <c r="F69" s="167">
        <v>3</v>
      </c>
      <c r="G69" s="6">
        <v>367</v>
      </c>
      <c r="H69" s="168">
        <v>2</v>
      </c>
      <c r="I69" s="8">
        <v>294</v>
      </c>
      <c r="J69" s="5">
        <v>1</v>
      </c>
      <c r="K69" s="6">
        <v>1</v>
      </c>
      <c r="L69" s="8">
        <v>12</v>
      </c>
      <c r="M69" s="5">
        <v>1</v>
      </c>
      <c r="N69" s="6">
        <v>1</v>
      </c>
      <c r="O69" s="8">
        <v>12</v>
      </c>
      <c r="Q69" s="134" t="s">
        <v>152</v>
      </c>
      <c r="R69" s="23" t="s">
        <v>166</v>
      </c>
    </row>
    <row r="70" spans="1:18" ht="6" customHeight="1" thickBot="1" x14ac:dyDescent="0.25">
      <c r="A70" s="22"/>
      <c r="B70" s="15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8"/>
      <c r="Q70" s="133"/>
    </row>
    <row r="71" spans="1:18" ht="20.45" customHeight="1" thickBot="1" x14ac:dyDescent="0.25">
      <c r="A71" s="22"/>
      <c r="B71" s="238" t="s">
        <v>203</v>
      </c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40"/>
      <c r="Q71" s="133"/>
    </row>
    <row r="72" spans="1:18" ht="15" customHeight="1" x14ac:dyDescent="0.2">
      <c r="A72" s="22"/>
      <c r="B72" s="292" t="s">
        <v>50</v>
      </c>
      <c r="C72" s="293"/>
      <c r="D72" s="293"/>
      <c r="E72" s="293"/>
      <c r="F72" s="293"/>
      <c r="G72" s="293"/>
      <c r="H72" s="294"/>
      <c r="I72" s="292" t="s">
        <v>50</v>
      </c>
      <c r="J72" s="293"/>
      <c r="K72" s="293"/>
      <c r="L72" s="293"/>
      <c r="M72" s="293"/>
      <c r="N72" s="293"/>
      <c r="O72" s="294"/>
      <c r="Q72" s="133">
        <v>5</v>
      </c>
      <c r="R72" s="23" t="s">
        <v>190</v>
      </c>
    </row>
    <row r="73" spans="1:18" ht="15" customHeight="1" thickBot="1" x14ac:dyDescent="0.25">
      <c r="A73" s="22"/>
      <c r="B73" s="348" t="s">
        <v>102</v>
      </c>
      <c r="C73" s="349"/>
      <c r="D73" s="349"/>
      <c r="E73" s="349"/>
      <c r="F73" s="349"/>
      <c r="G73" s="349"/>
      <c r="H73" s="350"/>
      <c r="I73" s="295" t="s">
        <v>101</v>
      </c>
      <c r="J73" s="296"/>
      <c r="K73" s="296"/>
      <c r="L73" s="296"/>
      <c r="M73" s="296"/>
      <c r="N73" s="296"/>
      <c r="O73" s="297"/>
      <c r="Q73" s="133"/>
    </row>
    <row r="74" spans="1:18" ht="20.25" customHeight="1" x14ac:dyDescent="0.2">
      <c r="A74" s="22"/>
      <c r="B74" s="29" t="s">
        <v>0</v>
      </c>
      <c r="C74" s="131" t="s">
        <v>163</v>
      </c>
      <c r="D74" s="132" t="s">
        <v>164</v>
      </c>
      <c r="E74" s="346"/>
      <c r="F74" s="128" t="s">
        <v>49</v>
      </c>
      <c r="G74" s="129" t="s">
        <v>157</v>
      </c>
      <c r="H74" s="130" t="s">
        <v>158</v>
      </c>
      <c r="I74" s="29" t="s">
        <v>0</v>
      </c>
      <c r="J74" s="131" t="s">
        <v>161</v>
      </c>
      <c r="K74" s="132" t="s">
        <v>162</v>
      </c>
      <c r="L74" s="346"/>
      <c r="M74" s="42" t="s">
        <v>49</v>
      </c>
      <c r="N74" s="129" t="s">
        <v>159</v>
      </c>
      <c r="O74" s="130" t="s">
        <v>160</v>
      </c>
      <c r="Q74" s="133"/>
    </row>
    <row r="75" spans="1:18" ht="30" customHeight="1" thickBot="1" x14ac:dyDescent="0.25">
      <c r="A75" s="22"/>
      <c r="B75" s="175">
        <v>0</v>
      </c>
      <c r="C75" s="6">
        <v>0</v>
      </c>
      <c r="D75" s="9">
        <v>0</v>
      </c>
      <c r="E75" s="347"/>
      <c r="F75" s="10">
        <v>12</v>
      </c>
      <c r="G75" s="6">
        <v>0</v>
      </c>
      <c r="H75" s="8">
        <v>12</v>
      </c>
      <c r="I75" s="174">
        <v>0</v>
      </c>
      <c r="J75" s="6">
        <v>0</v>
      </c>
      <c r="K75" s="9">
        <v>0</v>
      </c>
      <c r="L75" s="347"/>
      <c r="M75" s="5">
        <v>15</v>
      </c>
      <c r="N75" s="6">
        <v>0</v>
      </c>
      <c r="O75" s="8">
        <v>15</v>
      </c>
      <c r="Q75" s="133"/>
    </row>
    <row r="76" spans="1:18" ht="6" customHeight="1" thickBot="1" x14ac:dyDescent="0.25">
      <c r="A76" s="22"/>
      <c r="B76" s="15"/>
      <c r="C76" s="16"/>
      <c r="D76" s="16"/>
      <c r="E76" s="24"/>
      <c r="F76" s="16"/>
      <c r="G76" s="16"/>
      <c r="H76" s="16"/>
      <c r="I76" s="17"/>
      <c r="J76" s="16"/>
      <c r="K76" s="16"/>
      <c r="L76" s="24"/>
      <c r="M76" s="16"/>
      <c r="N76" s="16"/>
      <c r="O76" s="18"/>
      <c r="Q76" s="133"/>
    </row>
    <row r="77" spans="1:18" ht="20.45" customHeight="1" thickBot="1" x14ac:dyDescent="0.25">
      <c r="A77" s="22"/>
      <c r="B77" s="238" t="s">
        <v>92</v>
      </c>
      <c r="C77" s="239"/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40"/>
      <c r="Q77" s="133">
        <v>6</v>
      </c>
      <c r="R77" s="23" t="s">
        <v>167</v>
      </c>
    </row>
    <row r="78" spans="1:18" ht="24.95" customHeight="1" thickBot="1" x14ac:dyDescent="0.25">
      <c r="A78" s="22"/>
      <c r="B78" s="43" t="s">
        <v>59</v>
      </c>
      <c r="C78" s="44"/>
      <c r="D78" s="44"/>
      <c r="E78" s="44"/>
      <c r="F78" s="44"/>
      <c r="G78" s="44"/>
      <c r="H78" s="44"/>
      <c r="I78" s="334" t="s">
        <v>89</v>
      </c>
      <c r="J78" s="335"/>
      <c r="K78" s="335"/>
      <c r="L78" s="336"/>
      <c r="M78" s="45" t="s">
        <v>87</v>
      </c>
      <c r="N78" s="46" t="s">
        <v>88</v>
      </c>
      <c r="O78" s="47" t="s">
        <v>90</v>
      </c>
      <c r="Q78" s="133"/>
    </row>
    <row r="79" spans="1:18" ht="15.75" customHeight="1" x14ac:dyDescent="0.2">
      <c r="A79" s="22"/>
      <c r="B79" s="71" t="s">
        <v>72</v>
      </c>
      <c r="C79" s="333" t="s">
        <v>60</v>
      </c>
      <c r="D79" s="333"/>
      <c r="E79" s="333"/>
      <c r="F79" s="333"/>
      <c r="G79" s="333"/>
      <c r="H79" s="333"/>
      <c r="I79" s="337" t="s">
        <v>220</v>
      </c>
      <c r="J79" s="338"/>
      <c r="K79" s="338"/>
      <c r="L79" s="339"/>
      <c r="M79" s="25">
        <v>20</v>
      </c>
      <c r="N79" s="26">
        <v>20</v>
      </c>
      <c r="O79" s="50">
        <f>IF(M79&gt;0,N79/M79,"")</f>
        <v>1</v>
      </c>
      <c r="Q79" s="133"/>
    </row>
    <row r="80" spans="1:18" ht="15.75" customHeight="1" x14ac:dyDescent="0.2">
      <c r="A80" s="22"/>
      <c r="B80" s="72" t="s">
        <v>73</v>
      </c>
      <c r="C80" s="266" t="s">
        <v>61</v>
      </c>
      <c r="D80" s="266"/>
      <c r="E80" s="266"/>
      <c r="F80" s="266"/>
      <c r="G80" s="266"/>
      <c r="H80" s="266"/>
      <c r="I80" s="340" t="s">
        <v>221</v>
      </c>
      <c r="J80" s="341"/>
      <c r="K80" s="341"/>
      <c r="L80" s="342"/>
      <c r="M80" s="28">
        <v>0</v>
      </c>
      <c r="N80" s="27">
        <v>0</v>
      </c>
      <c r="O80" s="51" t="str">
        <f t="shared" ref="O80:O94" si="0">IF(M80&gt;0,N80/M80,"")</f>
        <v/>
      </c>
      <c r="Q80" s="133"/>
    </row>
    <row r="81" spans="1:17" ht="15.75" customHeight="1" x14ac:dyDescent="0.2">
      <c r="A81" s="22"/>
      <c r="B81" s="72" t="s">
        <v>74</v>
      </c>
      <c r="C81" s="266" t="s">
        <v>62</v>
      </c>
      <c r="D81" s="266"/>
      <c r="E81" s="266"/>
      <c r="F81" s="266"/>
      <c r="G81" s="266"/>
      <c r="H81" s="266"/>
      <c r="I81" s="343" t="s">
        <v>228</v>
      </c>
      <c r="J81" s="344"/>
      <c r="K81" s="344"/>
      <c r="L81" s="345"/>
      <c r="M81" s="28">
        <v>20</v>
      </c>
      <c r="N81" s="27">
        <v>20</v>
      </c>
      <c r="O81" s="51">
        <f t="shared" si="0"/>
        <v>1</v>
      </c>
      <c r="Q81" s="133"/>
    </row>
    <row r="82" spans="1:17" ht="15.75" customHeight="1" x14ac:dyDescent="0.2">
      <c r="A82" s="22"/>
      <c r="B82" s="72" t="s">
        <v>75</v>
      </c>
      <c r="C82" s="266" t="s">
        <v>63</v>
      </c>
      <c r="D82" s="266"/>
      <c r="E82" s="266"/>
      <c r="F82" s="266"/>
      <c r="G82" s="266"/>
      <c r="H82" s="266"/>
      <c r="I82" s="343" t="s">
        <v>222</v>
      </c>
      <c r="J82" s="344"/>
      <c r="K82" s="344"/>
      <c r="L82" s="345"/>
      <c r="M82" s="28">
        <v>1</v>
      </c>
      <c r="N82" s="27">
        <v>1</v>
      </c>
      <c r="O82" s="51">
        <f t="shared" si="0"/>
        <v>1</v>
      </c>
      <c r="Q82" s="133"/>
    </row>
    <row r="83" spans="1:17" ht="15.75" customHeight="1" x14ac:dyDescent="0.2">
      <c r="A83" s="22"/>
      <c r="B83" s="72" t="s">
        <v>43</v>
      </c>
      <c r="C83" s="266" t="s">
        <v>64</v>
      </c>
      <c r="D83" s="266"/>
      <c r="E83" s="266"/>
      <c r="F83" s="266"/>
      <c r="G83" s="266"/>
      <c r="H83" s="266"/>
      <c r="I83" s="327" t="s">
        <v>223</v>
      </c>
      <c r="J83" s="328"/>
      <c r="K83" s="328"/>
      <c r="L83" s="329"/>
      <c r="M83" s="28">
        <v>0</v>
      </c>
      <c r="N83" s="27">
        <v>0</v>
      </c>
      <c r="O83" s="51" t="str">
        <f t="shared" si="0"/>
        <v/>
      </c>
      <c r="Q83" s="133"/>
    </row>
    <row r="84" spans="1:17" ht="15.75" customHeight="1" x14ac:dyDescent="0.2">
      <c r="A84" s="22"/>
      <c r="B84" s="72" t="s">
        <v>44</v>
      </c>
      <c r="C84" s="266" t="s">
        <v>65</v>
      </c>
      <c r="D84" s="266"/>
      <c r="E84" s="266"/>
      <c r="F84" s="266"/>
      <c r="G84" s="266"/>
      <c r="H84" s="266"/>
      <c r="I84" s="327" t="s">
        <v>224</v>
      </c>
      <c r="J84" s="328"/>
      <c r="K84" s="328"/>
      <c r="L84" s="329"/>
      <c r="M84" s="28">
        <v>0</v>
      </c>
      <c r="N84" s="27">
        <v>0</v>
      </c>
      <c r="O84" s="51" t="str">
        <f t="shared" si="0"/>
        <v/>
      </c>
      <c r="Q84" s="133"/>
    </row>
    <row r="85" spans="1:17" ht="15.75" customHeight="1" x14ac:dyDescent="0.2">
      <c r="A85" s="22"/>
      <c r="B85" s="72" t="s">
        <v>45</v>
      </c>
      <c r="C85" s="266" t="s">
        <v>66</v>
      </c>
      <c r="D85" s="266"/>
      <c r="E85" s="266"/>
      <c r="F85" s="266"/>
      <c r="G85" s="266"/>
      <c r="H85" s="266"/>
      <c r="I85" s="327" t="s">
        <v>229</v>
      </c>
      <c r="J85" s="328"/>
      <c r="K85" s="328"/>
      <c r="L85" s="329"/>
      <c r="M85" s="28">
        <v>0</v>
      </c>
      <c r="N85" s="27">
        <v>0</v>
      </c>
      <c r="O85" s="51" t="str">
        <f t="shared" si="0"/>
        <v/>
      </c>
      <c r="Q85" s="133"/>
    </row>
    <row r="86" spans="1:17" ht="26.25" customHeight="1" x14ac:dyDescent="0.2">
      <c r="A86" s="22"/>
      <c r="B86" s="72" t="s">
        <v>46</v>
      </c>
      <c r="C86" s="266" t="s">
        <v>67</v>
      </c>
      <c r="D86" s="266"/>
      <c r="E86" s="266"/>
      <c r="F86" s="266"/>
      <c r="G86" s="266"/>
      <c r="H86" s="266"/>
      <c r="I86" s="327" t="s">
        <v>229</v>
      </c>
      <c r="J86" s="328"/>
      <c r="K86" s="328"/>
      <c r="L86" s="329"/>
      <c r="M86" s="28">
        <v>0</v>
      </c>
      <c r="N86" s="27">
        <v>0</v>
      </c>
      <c r="O86" s="51" t="str">
        <f t="shared" si="0"/>
        <v/>
      </c>
      <c r="Q86" s="133"/>
    </row>
    <row r="87" spans="1:17" ht="15.75" customHeight="1" x14ac:dyDescent="0.2">
      <c r="A87" s="22"/>
      <c r="B87" s="72" t="s">
        <v>76</v>
      </c>
      <c r="C87" s="266" t="s">
        <v>68</v>
      </c>
      <c r="D87" s="266"/>
      <c r="E87" s="266"/>
      <c r="F87" s="266"/>
      <c r="G87" s="266"/>
      <c r="H87" s="266"/>
      <c r="I87" s="327" t="s">
        <v>220</v>
      </c>
      <c r="J87" s="328"/>
      <c r="K87" s="328"/>
      <c r="L87" s="329"/>
      <c r="M87" s="28">
        <v>20</v>
      </c>
      <c r="N87" s="27">
        <v>20</v>
      </c>
      <c r="O87" s="51">
        <f t="shared" si="0"/>
        <v>1</v>
      </c>
      <c r="Q87" s="133"/>
    </row>
    <row r="88" spans="1:17" ht="15.75" customHeight="1" x14ac:dyDescent="0.2">
      <c r="A88" s="22"/>
      <c r="B88" s="72" t="s">
        <v>77</v>
      </c>
      <c r="C88" s="266" t="s">
        <v>69</v>
      </c>
      <c r="D88" s="266"/>
      <c r="E88" s="266"/>
      <c r="F88" s="266"/>
      <c r="G88" s="266"/>
      <c r="H88" s="266"/>
      <c r="I88" s="327" t="s">
        <v>225</v>
      </c>
      <c r="J88" s="328"/>
      <c r="K88" s="328"/>
      <c r="L88" s="329"/>
      <c r="M88" s="28">
        <v>0</v>
      </c>
      <c r="N88" s="27">
        <v>0</v>
      </c>
      <c r="O88" s="51" t="str">
        <f t="shared" si="0"/>
        <v/>
      </c>
      <c r="Q88" s="133"/>
    </row>
    <row r="89" spans="1:17" ht="15.75" customHeight="1" x14ac:dyDescent="0.2">
      <c r="A89" s="22"/>
      <c r="B89" s="72" t="s">
        <v>78</v>
      </c>
      <c r="C89" s="266" t="s">
        <v>70</v>
      </c>
      <c r="D89" s="266"/>
      <c r="E89" s="266"/>
      <c r="F89" s="266"/>
      <c r="G89" s="266"/>
      <c r="H89" s="266"/>
      <c r="I89" s="327" t="s">
        <v>226</v>
      </c>
      <c r="J89" s="328"/>
      <c r="K89" s="328"/>
      <c r="L89" s="329"/>
      <c r="M89" s="28">
        <v>0</v>
      </c>
      <c r="N89" s="27">
        <v>0</v>
      </c>
      <c r="O89" s="51" t="str">
        <f t="shared" si="0"/>
        <v/>
      </c>
      <c r="Q89" s="133"/>
    </row>
    <row r="90" spans="1:17" ht="15.75" customHeight="1" x14ac:dyDescent="0.2">
      <c r="A90" s="22"/>
      <c r="B90" s="72" t="s">
        <v>79</v>
      </c>
      <c r="C90" s="266"/>
      <c r="D90" s="266"/>
      <c r="E90" s="266"/>
      <c r="F90" s="266"/>
      <c r="G90" s="266"/>
      <c r="H90" s="266"/>
      <c r="I90" s="327"/>
      <c r="J90" s="328"/>
      <c r="K90" s="328"/>
      <c r="L90" s="329"/>
      <c r="M90" s="28"/>
      <c r="N90" s="27"/>
      <c r="O90" s="51" t="str">
        <f t="shared" si="0"/>
        <v/>
      </c>
      <c r="Q90" s="133"/>
    </row>
    <row r="91" spans="1:17" ht="15.75" customHeight="1" x14ac:dyDescent="0.2">
      <c r="A91" s="22"/>
      <c r="B91" s="72" t="s">
        <v>80</v>
      </c>
      <c r="C91" s="266"/>
      <c r="D91" s="266"/>
      <c r="E91" s="266"/>
      <c r="F91" s="266"/>
      <c r="G91" s="266"/>
      <c r="H91" s="266"/>
      <c r="I91" s="330"/>
      <c r="J91" s="331"/>
      <c r="K91" s="331"/>
      <c r="L91" s="332"/>
      <c r="M91" s="73"/>
      <c r="N91" s="74"/>
      <c r="O91" s="75" t="str">
        <f t="shared" si="0"/>
        <v/>
      </c>
      <c r="Q91" s="133"/>
    </row>
    <row r="92" spans="1:17" ht="15.75" customHeight="1" x14ac:dyDescent="0.2">
      <c r="A92" s="22"/>
      <c r="B92" s="72" t="s">
        <v>81</v>
      </c>
      <c r="C92" s="266"/>
      <c r="D92" s="266"/>
      <c r="E92" s="266"/>
      <c r="F92" s="266"/>
      <c r="G92" s="266"/>
      <c r="H92" s="266"/>
      <c r="I92" s="330"/>
      <c r="J92" s="331"/>
      <c r="K92" s="331"/>
      <c r="L92" s="332"/>
      <c r="M92" s="73"/>
      <c r="N92" s="74"/>
      <c r="O92" s="75" t="str">
        <f t="shared" si="0"/>
        <v/>
      </c>
      <c r="Q92" s="133"/>
    </row>
    <row r="93" spans="1:17" ht="15.75" customHeight="1" x14ac:dyDescent="0.2">
      <c r="A93" s="22"/>
      <c r="B93" s="72" t="s">
        <v>82</v>
      </c>
      <c r="C93" s="266"/>
      <c r="D93" s="266"/>
      <c r="E93" s="266"/>
      <c r="F93" s="266"/>
      <c r="G93" s="266"/>
      <c r="H93" s="266"/>
      <c r="I93" s="330"/>
      <c r="J93" s="331"/>
      <c r="K93" s="331"/>
      <c r="L93" s="332"/>
      <c r="M93" s="73"/>
      <c r="N93" s="74"/>
      <c r="O93" s="75" t="str">
        <f t="shared" si="0"/>
        <v/>
      </c>
      <c r="Q93" s="133"/>
    </row>
    <row r="94" spans="1:17" ht="15.75" customHeight="1" x14ac:dyDescent="0.2">
      <c r="A94" s="22"/>
      <c r="B94" s="72" t="s">
        <v>83</v>
      </c>
      <c r="C94" s="266"/>
      <c r="D94" s="266"/>
      <c r="E94" s="266"/>
      <c r="F94" s="266"/>
      <c r="G94" s="266"/>
      <c r="H94" s="266"/>
      <c r="I94" s="330"/>
      <c r="J94" s="331"/>
      <c r="K94" s="331"/>
      <c r="L94" s="332"/>
      <c r="M94" s="73"/>
      <c r="N94" s="74"/>
      <c r="O94" s="75" t="str">
        <f t="shared" si="0"/>
        <v/>
      </c>
      <c r="Q94" s="133"/>
    </row>
    <row r="95" spans="1:17" ht="15.75" customHeight="1" thickBot="1" x14ac:dyDescent="0.25">
      <c r="A95" s="22"/>
      <c r="B95" s="76" t="s">
        <v>96</v>
      </c>
      <c r="C95" s="326"/>
      <c r="D95" s="326"/>
      <c r="E95" s="326"/>
      <c r="F95" s="326"/>
      <c r="G95" s="326"/>
      <c r="H95" s="326"/>
      <c r="I95" s="286"/>
      <c r="J95" s="287"/>
      <c r="K95" s="287"/>
      <c r="L95" s="288"/>
      <c r="M95" s="77"/>
      <c r="N95" s="78"/>
      <c r="O95" s="79"/>
      <c r="Q95" s="133"/>
    </row>
    <row r="96" spans="1:17" ht="6" customHeight="1" thickBot="1" x14ac:dyDescent="0.25">
      <c r="A96" s="22"/>
      <c r="B96" s="80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70"/>
      <c r="Q96" s="133"/>
    </row>
    <row r="97" spans="2:18" ht="20.45" customHeight="1" thickBot="1" x14ac:dyDescent="0.25">
      <c r="B97" s="238" t="s">
        <v>93</v>
      </c>
      <c r="C97" s="239"/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40"/>
      <c r="Q97" s="133">
        <v>7</v>
      </c>
      <c r="R97" s="23" t="s">
        <v>168</v>
      </c>
    </row>
    <row r="98" spans="2:18" ht="15.75" customHeight="1" x14ac:dyDescent="0.2">
      <c r="B98" s="283" t="s">
        <v>5</v>
      </c>
      <c r="C98" s="284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284"/>
      <c r="O98" s="285"/>
      <c r="Q98" s="133"/>
    </row>
    <row r="99" spans="2:18" ht="15.75" customHeight="1" x14ac:dyDescent="0.2">
      <c r="B99" s="183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5"/>
      <c r="Q99" s="133"/>
    </row>
    <row r="100" spans="2:18" ht="15.75" customHeight="1" x14ac:dyDescent="0.2">
      <c r="B100" s="183" t="s">
        <v>6</v>
      </c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5"/>
      <c r="Q100" s="133"/>
    </row>
    <row r="101" spans="2:18" ht="15.75" customHeight="1" x14ac:dyDescent="0.2">
      <c r="B101" s="183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5"/>
      <c r="Q101" s="133"/>
    </row>
    <row r="102" spans="2:18" ht="15.75" customHeight="1" x14ac:dyDescent="0.2">
      <c r="B102" s="183" t="s">
        <v>7</v>
      </c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5"/>
      <c r="Q102" s="133"/>
    </row>
    <row r="103" spans="2:18" ht="15.75" customHeight="1" x14ac:dyDescent="0.2">
      <c r="B103" s="183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5"/>
      <c r="Q103" s="133"/>
    </row>
    <row r="104" spans="2:18" ht="15.75" customHeight="1" x14ac:dyDescent="0.2">
      <c r="B104" s="183" t="s">
        <v>8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184"/>
      <c r="M104" s="184"/>
      <c r="N104" s="184"/>
      <c r="O104" s="185"/>
      <c r="Q104" s="133"/>
    </row>
    <row r="105" spans="2:18" ht="15.75" customHeight="1" thickBot="1" x14ac:dyDescent="0.25">
      <c r="B105" s="183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5"/>
      <c r="Q105" s="133"/>
    </row>
    <row r="106" spans="2:18" ht="6" customHeight="1" thickBot="1" x14ac:dyDescent="0.25">
      <c r="B106" s="267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9"/>
      <c r="Q106" s="133"/>
    </row>
    <row r="107" spans="2:18" ht="13.5" thickBot="1" x14ac:dyDescent="0.25">
      <c r="B107" s="270" t="s">
        <v>95</v>
      </c>
      <c r="C107" s="271"/>
      <c r="D107" s="271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2"/>
      <c r="Q107" s="133"/>
    </row>
    <row r="108" spans="2:18" ht="13.5" thickBot="1" x14ac:dyDescent="0.25">
      <c r="B108" s="257" t="s">
        <v>21</v>
      </c>
      <c r="C108" s="258"/>
      <c r="D108" s="258"/>
      <c r="E108" s="258"/>
      <c r="F108" s="258"/>
      <c r="G108" s="258"/>
      <c r="H108" s="259"/>
      <c r="I108" s="257" t="s">
        <v>22</v>
      </c>
      <c r="J108" s="258"/>
      <c r="K108" s="258"/>
      <c r="L108" s="258"/>
      <c r="M108" s="258"/>
      <c r="N108" s="258"/>
      <c r="O108" s="259"/>
      <c r="Q108" s="133"/>
    </row>
    <row r="109" spans="2:18" ht="45" customHeight="1" thickBot="1" x14ac:dyDescent="0.25">
      <c r="B109" s="260" t="s">
        <v>227</v>
      </c>
      <c r="C109" s="261"/>
      <c r="D109" s="261"/>
      <c r="E109" s="261"/>
      <c r="F109" s="261"/>
      <c r="G109" s="261"/>
      <c r="H109" s="262"/>
      <c r="I109" s="323" t="s">
        <v>230</v>
      </c>
      <c r="J109" s="324"/>
      <c r="K109" s="324"/>
      <c r="L109" s="324"/>
      <c r="M109" s="324"/>
      <c r="N109" s="324"/>
      <c r="O109" s="325"/>
      <c r="Q109" s="133"/>
    </row>
    <row r="110" spans="2:18" ht="24.95" customHeight="1" thickBot="1" x14ac:dyDescent="0.25">
      <c r="B110" s="263" t="s">
        <v>85</v>
      </c>
      <c r="C110" s="264"/>
      <c r="D110" s="264"/>
      <c r="E110" s="264"/>
      <c r="F110" s="264"/>
      <c r="G110" s="264"/>
      <c r="H110" s="265"/>
      <c r="I110" s="263" t="s">
        <v>19</v>
      </c>
      <c r="J110" s="264"/>
      <c r="K110" s="264"/>
      <c r="L110" s="264"/>
      <c r="M110" s="264"/>
      <c r="N110" s="264"/>
      <c r="O110" s="265"/>
      <c r="Q110" s="133"/>
    </row>
    <row r="111" spans="2:18" ht="13.5" thickBot="1" x14ac:dyDescent="0.25">
      <c r="B111" s="81" t="s">
        <v>94</v>
      </c>
      <c r="C111" s="82"/>
      <c r="D111" s="82"/>
      <c r="E111" s="82"/>
      <c r="F111" s="82"/>
      <c r="G111" s="82"/>
      <c r="H111" s="82"/>
      <c r="I111" s="257" t="s">
        <v>84</v>
      </c>
      <c r="J111" s="258"/>
      <c r="K111" s="258"/>
      <c r="L111" s="258"/>
      <c r="M111" s="258"/>
      <c r="N111" s="258"/>
      <c r="O111" s="259"/>
      <c r="Q111" s="133"/>
    </row>
    <row r="112" spans="2:18" ht="45" customHeight="1" thickBot="1" x14ac:dyDescent="0.25">
      <c r="B112" s="236"/>
      <c r="C112" s="279"/>
      <c r="D112" s="279"/>
      <c r="E112" s="237"/>
      <c r="F112" s="236"/>
      <c r="G112" s="237"/>
      <c r="H112" s="83"/>
      <c r="I112" s="280"/>
      <c r="J112" s="281"/>
      <c r="K112" s="281"/>
      <c r="L112" s="282"/>
      <c r="M112" s="267"/>
      <c r="N112" s="269"/>
      <c r="O112" s="84"/>
      <c r="Q112" s="133"/>
    </row>
    <row r="113" spans="2:15" ht="24.95" customHeight="1" thickBot="1" x14ac:dyDescent="0.25">
      <c r="B113" s="273" t="s">
        <v>20</v>
      </c>
      <c r="C113" s="275"/>
      <c r="D113" s="275"/>
      <c r="E113" s="274"/>
      <c r="F113" s="273" t="s">
        <v>71</v>
      </c>
      <c r="G113" s="274"/>
      <c r="H113" s="48" t="s">
        <v>12</v>
      </c>
      <c r="I113" s="276" t="s">
        <v>86</v>
      </c>
      <c r="J113" s="277"/>
      <c r="K113" s="277"/>
      <c r="L113" s="278"/>
      <c r="M113" s="276" t="s">
        <v>71</v>
      </c>
      <c r="N113" s="278"/>
      <c r="O113" s="49" t="s">
        <v>12</v>
      </c>
    </row>
    <row r="114" spans="2:15" x14ac:dyDescent="0.2"/>
    <row r="115" spans="2:15" x14ac:dyDescent="0.2"/>
    <row r="116" spans="2:15" x14ac:dyDescent="0.2"/>
    <row r="117" spans="2:15" x14ac:dyDescent="0.2"/>
    <row r="118" spans="2:15" x14ac:dyDescent="0.2"/>
    <row r="119" spans="2:15" x14ac:dyDescent="0.2"/>
    <row r="120" spans="2:15" x14ac:dyDescent="0.2"/>
    <row r="121" spans="2:15" x14ac:dyDescent="0.2"/>
    <row r="122" spans="2:15" x14ac:dyDescent="0.2"/>
    <row r="123" spans="2:15" x14ac:dyDescent="0.2"/>
  </sheetData>
  <mergeCells count="157">
    <mergeCell ref="G8:H8"/>
    <mergeCell ref="C79:H79"/>
    <mergeCell ref="C80:H80"/>
    <mergeCell ref="I78:L78"/>
    <mergeCell ref="I79:L79"/>
    <mergeCell ref="I80:L80"/>
    <mergeCell ref="I81:L81"/>
    <mergeCell ref="I82:L82"/>
    <mergeCell ref="I83:L83"/>
    <mergeCell ref="J8:L8"/>
    <mergeCell ref="E74:E75"/>
    <mergeCell ref="L74:L75"/>
    <mergeCell ref="B50:O50"/>
    <mergeCell ref="B71:O71"/>
    <mergeCell ref="B72:H72"/>
    <mergeCell ref="B73:H73"/>
    <mergeCell ref="D28:E28"/>
    <mergeCell ref="F28:G28"/>
    <mergeCell ref="H28:I28"/>
    <mergeCell ref="J28:K28"/>
    <mergeCell ref="B23:C23"/>
    <mergeCell ref="B51:O51"/>
    <mergeCell ref="B52:O52"/>
    <mergeCell ref="B53:O53"/>
    <mergeCell ref="I84:L84"/>
    <mergeCell ref="I85:L85"/>
    <mergeCell ref="I86:L86"/>
    <mergeCell ref="C81:H81"/>
    <mergeCell ref="C82:H82"/>
    <mergeCell ref="C83:H83"/>
    <mergeCell ref="C84:H84"/>
    <mergeCell ref="C85:H85"/>
    <mergeCell ref="C86:H86"/>
    <mergeCell ref="B10:E10"/>
    <mergeCell ref="J12:K12"/>
    <mergeCell ref="B8:E8"/>
    <mergeCell ref="B12:E12"/>
    <mergeCell ref="B21:O21"/>
    <mergeCell ref="J17:K17"/>
    <mergeCell ref="C87:H87"/>
    <mergeCell ref="I109:O109"/>
    <mergeCell ref="C95:H95"/>
    <mergeCell ref="I87:L87"/>
    <mergeCell ref="I88:L88"/>
    <mergeCell ref="I89:L89"/>
    <mergeCell ref="I90:L90"/>
    <mergeCell ref="I91:L91"/>
    <mergeCell ref="I92:L92"/>
    <mergeCell ref="B102:O102"/>
    <mergeCell ref="B103:O103"/>
    <mergeCell ref="C90:H90"/>
    <mergeCell ref="C91:H91"/>
    <mergeCell ref="C92:H92"/>
    <mergeCell ref="C93:H93"/>
    <mergeCell ref="I93:L93"/>
    <mergeCell ref="I94:L94"/>
    <mergeCell ref="B97:O97"/>
    <mergeCell ref="B65:O65"/>
    <mergeCell ref="B66:E67"/>
    <mergeCell ref="B60:O60"/>
    <mergeCell ref="I72:O72"/>
    <mergeCell ref="I73:O73"/>
    <mergeCell ref="L12:N12"/>
    <mergeCell ref="B27:K27"/>
    <mergeCell ref="L27:O27"/>
    <mergeCell ref="L18:M18"/>
    <mergeCell ref="J19:K19"/>
    <mergeCell ref="H19:I19"/>
    <mergeCell ref="L19:M19"/>
    <mergeCell ref="B18:C18"/>
    <mergeCell ref="B19:C19"/>
    <mergeCell ref="D19:E19"/>
    <mergeCell ref="D18:E18"/>
    <mergeCell ref="F18:G18"/>
    <mergeCell ref="F23:G23"/>
    <mergeCell ref="L17:M17"/>
    <mergeCell ref="N17:O17"/>
    <mergeCell ref="H18:I18"/>
    <mergeCell ref="F19:G19"/>
    <mergeCell ref="J18:K18"/>
    <mergeCell ref="D23:E23"/>
    <mergeCell ref="B43:O43"/>
    <mergeCell ref="B44:O44"/>
    <mergeCell ref="B55:O55"/>
    <mergeCell ref="B56:O56"/>
    <mergeCell ref="B57:O57"/>
    <mergeCell ref="B45:O45"/>
    <mergeCell ref="B46:O46"/>
    <mergeCell ref="B47:O47"/>
    <mergeCell ref="B48:O48"/>
    <mergeCell ref="B49:O49"/>
    <mergeCell ref="B54:O54"/>
    <mergeCell ref="B106:O106"/>
    <mergeCell ref="C94:H94"/>
    <mergeCell ref="B107:O107"/>
    <mergeCell ref="I108:O108"/>
    <mergeCell ref="F113:G113"/>
    <mergeCell ref="B113:E113"/>
    <mergeCell ref="I113:L113"/>
    <mergeCell ref="M113:N113"/>
    <mergeCell ref="I111:O111"/>
    <mergeCell ref="B112:E112"/>
    <mergeCell ref="M112:N112"/>
    <mergeCell ref="I112:L112"/>
    <mergeCell ref="B98:O98"/>
    <mergeCell ref="B99:O99"/>
    <mergeCell ref="B100:O100"/>
    <mergeCell ref="B101:O101"/>
    <mergeCell ref="I95:L95"/>
    <mergeCell ref="G6:I6"/>
    <mergeCell ref="L6:N6"/>
    <mergeCell ref="G10:N10"/>
    <mergeCell ref="G12:I12"/>
    <mergeCell ref="F112:G112"/>
    <mergeCell ref="B77:O77"/>
    <mergeCell ref="M67:O67"/>
    <mergeCell ref="J67:L67"/>
    <mergeCell ref="F67:G67"/>
    <mergeCell ref="H67:I67"/>
    <mergeCell ref="F66:O66"/>
    <mergeCell ref="B62:E62"/>
    <mergeCell ref="F62:I62"/>
    <mergeCell ref="K61:O62"/>
    <mergeCell ref="J61:J64"/>
    <mergeCell ref="B61:I61"/>
    <mergeCell ref="B108:H108"/>
    <mergeCell ref="B109:H109"/>
    <mergeCell ref="B110:H110"/>
    <mergeCell ref="I110:O110"/>
    <mergeCell ref="C88:H88"/>
    <mergeCell ref="C89:H89"/>
    <mergeCell ref="B104:O104"/>
    <mergeCell ref="B105:O105"/>
    <mergeCell ref="B58:O58"/>
    <mergeCell ref="F63:G63"/>
    <mergeCell ref="F64:G64"/>
    <mergeCell ref="B42:O42"/>
    <mergeCell ref="N1:O1"/>
    <mergeCell ref="N2:O2"/>
    <mergeCell ref="D1:M2"/>
    <mergeCell ref="B1:C2"/>
    <mergeCell ref="L23:M23"/>
    <mergeCell ref="N23:O23"/>
    <mergeCell ref="J23:K23"/>
    <mergeCell ref="B28:C28"/>
    <mergeCell ref="D17:E17"/>
    <mergeCell ref="F17:G17"/>
    <mergeCell ref="B15:O15"/>
    <mergeCell ref="B16:O16"/>
    <mergeCell ref="B22:O22"/>
    <mergeCell ref="H23:I23"/>
    <mergeCell ref="C6:E6"/>
    <mergeCell ref="C4:E4"/>
    <mergeCell ref="J6:K6"/>
    <mergeCell ref="H17:I17"/>
    <mergeCell ref="B17:C17"/>
    <mergeCell ref="G4:N4"/>
  </mergeCells>
  <phoneticPr fontId="0" type="noConversion"/>
  <dataValidations count="1">
    <dataValidation type="whole" allowBlank="1" showInputMessage="1" showErrorMessage="1" sqref="H64:I64 B25:O25 B30:O30 B19:O19 M75:O75 K64:O64 B69:O69 B75:D75 F75:K75 B64:F64 M79:N95">
      <formula1>0</formula1>
      <formula2>10000000</formula2>
    </dataValidation>
  </dataValidations>
  <pageMargins left="0.23622047244094491" right="0.23622047244094491" top="0.46" bottom="0.55118110236220474" header="0.35433070866141736" footer="0.39370078740157483"/>
  <pageSetup scale="65" fitToHeight="0" orientation="portrait" horizontalDpi="360" verticalDpi="360" r:id="rId1"/>
  <headerFooter alignWithMargins="0">
    <oddFooter>&amp;CPágina &amp;P de &amp;N</oddFooter>
  </headerFooter>
  <rowBreaks count="1" manualBreakCount="1">
    <brk id="58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C101"/>
  <sheetViews>
    <sheetView zoomScale="115" zoomScaleNormal="115" workbookViewId="0">
      <pane xSplit="1" ySplit="11" topLeftCell="B27" activePane="bottomRight" state="frozen"/>
      <selection activeCell="B50" sqref="B50"/>
      <selection pane="topRight" activeCell="B50" sqref="B50"/>
      <selection pane="bottomLeft" activeCell="B50" sqref="B50"/>
      <selection pane="bottomRight" activeCell="A47" sqref="A47"/>
    </sheetView>
  </sheetViews>
  <sheetFormatPr baseColWidth="10" defaultColWidth="9.140625" defaultRowHeight="12.75" zeroHeight="1" x14ac:dyDescent="0.2"/>
  <cols>
    <col min="1" max="1" width="12.85546875" style="87" customWidth="1"/>
    <col min="2" max="3" width="10.7109375" style="87" customWidth="1"/>
    <col min="4" max="4" width="7.7109375" style="87" customWidth="1"/>
    <col min="5" max="5" width="8.28515625" style="87" customWidth="1"/>
    <col min="6" max="14" width="7.7109375" style="87" customWidth="1"/>
    <col min="15" max="22" width="12.7109375" style="87" customWidth="1"/>
    <col min="23" max="23" width="5.42578125" style="87" customWidth="1"/>
    <col min="24" max="28" width="5.42578125" style="122" customWidth="1"/>
    <col min="29" max="29" width="2.85546875" style="122" customWidth="1"/>
    <col min="30" max="16384" width="9.140625" style="87"/>
  </cols>
  <sheetData>
    <row r="1" spans="1:29" ht="22.5" customHeight="1" thickBot="1" x14ac:dyDescent="0.25">
      <c r="A1" s="362"/>
      <c r="B1" s="363"/>
      <c r="C1" s="363"/>
      <c r="D1" s="364"/>
      <c r="E1" s="378" t="s">
        <v>2</v>
      </c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9"/>
      <c r="T1" s="372" t="s">
        <v>199</v>
      </c>
      <c r="U1" s="373"/>
      <c r="V1" s="374"/>
    </row>
    <row r="2" spans="1:29" ht="22.5" customHeight="1" thickBot="1" x14ac:dyDescent="0.25">
      <c r="A2" s="365"/>
      <c r="B2" s="366"/>
      <c r="C2" s="366"/>
      <c r="D2" s="367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1"/>
      <c r="T2" s="375" t="s">
        <v>191</v>
      </c>
      <c r="U2" s="376"/>
      <c r="V2" s="377"/>
    </row>
    <row r="3" spans="1:29" x14ac:dyDescent="0.2">
      <c r="A3" s="65"/>
      <c r="B3" s="22"/>
      <c r="C3" s="22"/>
      <c r="D3" s="2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4"/>
    </row>
    <row r="4" spans="1:29" ht="15" customHeight="1" x14ac:dyDescent="0.2">
      <c r="A4" s="55"/>
      <c r="C4" s="121"/>
      <c r="D4" s="121"/>
      <c r="E4" s="227" t="s">
        <v>3</v>
      </c>
      <c r="F4" s="227"/>
      <c r="G4" s="227"/>
      <c r="H4" s="86"/>
      <c r="I4" s="86"/>
      <c r="J4" s="86"/>
      <c r="K4" s="86"/>
      <c r="L4" s="86"/>
      <c r="M4" s="86"/>
      <c r="N4" s="86"/>
      <c r="O4" s="85" t="s">
        <v>42</v>
      </c>
      <c r="P4" s="86"/>
      <c r="Q4" s="85" t="s">
        <v>97</v>
      </c>
      <c r="R4" s="86"/>
      <c r="S4" s="22"/>
      <c r="T4" s="88"/>
      <c r="U4" s="368"/>
      <c r="V4" s="369"/>
    </row>
    <row r="5" spans="1:29" ht="15" customHeight="1" x14ac:dyDescent="0.2">
      <c r="A5" s="55"/>
      <c r="B5" s="57"/>
      <c r="C5" s="57"/>
      <c r="D5" s="121"/>
      <c r="E5" s="57"/>
      <c r="F5" s="57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88"/>
      <c r="U5" s="88"/>
      <c r="V5" s="89"/>
    </row>
    <row r="6" spans="1:29" s="92" customFormat="1" ht="15" customHeight="1" x14ac:dyDescent="0.2">
      <c r="A6" s="55"/>
      <c r="B6" s="57"/>
      <c r="D6" s="121"/>
      <c r="E6" s="227" t="s">
        <v>41</v>
      </c>
      <c r="F6" s="227"/>
      <c r="G6" s="227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2"/>
      <c r="T6" s="88"/>
      <c r="U6" s="88"/>
      <c r="V6" s="90"/>
      <c r="W6" s="91"/>
      <c r="X6" s="123"/>
      <c r="Y6" s="123"/>
      <c r="Z6" s="123"/>
      <c r="AA6" s="103"/>
      <c r="AB6" s="103"/>
      <c r="AC6" s="103"/>
    </row>
    <row r="7" spans="1:29" s="92" customFormat="1" ht="15" customHeight="1" x14ac:dyDescent="0.2">
      <c r="A7" s="58"/>
      <c r="B7" s="59"/>
      <c r="C7" s="59"/>
      <c r="D7" s="59"/>
      <c r="E7" s="59"/>
      <c r="F7" s="59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93"/>
      <c r="U7" s="93"/>
      <c r="V7" s="94"/>
      <c r="W7" s="91"/>
      <c r="X7" s="123"/>
      <c r="Y7" s="123"/>
      <c r="Z7" s="123"/>
      <c r="AA7" s="103"/>
      <c r="AB7" s="103"/>
      <c r="AC7" s="103"/>
    </row>
    <row r="8" spans="1:29" s="92" customFormat="1" ht="11.25" customHeight="1" thickBot="1" x14ac:dyDescent="0.25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7"/>
      <c r="W8" s="91"/>
      <c r="X8" s="123"/>
      <c r="Y8" s="123"/>
      <c r="Z8" s="123"/>
      <c r="AA8" s="103"/>
      <c r="AB8" s="103"/>
      <c r="AC8" s="103"/>
    </row>
    <row r="9" spans="1:29" s="126" customFormat="1" ht="11.25" customHeight="1" thickBot="1" x14ac:dyDescent="0.25">
      <c r="A9" s="98"/>
      <c r="B9" s="99"/>
      <c r="C9" s="99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24"/>
      <c r="Y9" s="124"/>
      <c r="Z9" s="124"/>
      <c r="AA9" s="125"/>
      <c r="AB9" s="125"/>
      <c r="AC9" s="125"/>
    </row>
    <row r="10" spans="1:29" s="126" customFormat="1" ht="9.9499999999999993" customHeight="1" x14ac:dyDescent="0.2">
      <c r="A10" s="356" t="s">
        <v>36</v>
      </c>
      <c r="B10" s="358" t="s">
        <v>37</v>
      </c>
      <c r="C10" s="360" t="s">
        <v>38</v>
      </c>
      <c r="D10" s="360" t="s">
        <v>29</v>
      </c>
      <c r="E10" s="360" t="s">
        <v>23</v>
      </c>
      <c r="F10" s="360" t="s">
        <v>24</v>
      </c>
      <c r="G10" s="360" t="s">
        <v>25</v>
      </c>
      <c r="H10" s="360" t="s">
        <v>26</v>
      </c>
      <c r="I10" s="360" t="s">
        <v>30</v>
      </c>
      <c r="J10" s="360" t="s">
        <v>31</v>
      </c>
      <c r="K10" s="360" t="s">
        <v>27</v>
      </c>
      <c r="L10" s="360" t="s">
        <v>39</v>
      </c>
      <c r="M10" s="360" t="s">
        <v>28</v>
      </c>
      <c r="N10" s="370" t="s">
        <v>40</v>
      </c>
      <c r="O10" s="353" t="s">
        <v>32</v>
      </c>
      <c r="P10" s="354"/>
      <c r="Q10" s="353" t="s">
        <v>34</v>
      </c>
      <c r="R10" s="354"/>
      <c r="S10" s="353" t="s">
        <v>35</v>
      </c>
      <c r="T10" s="354"/>
      <c r="U10" s="355" t="s">
        <v>200</v>
      </c>
      <c r="V10" s="354"/>
      <c r="W10" s="91"/>
      <c r="X10" s="140"/>
      <c r="Y10" s="140"/>
      <c r="Z10" s="140"/>
      <c r="AC10" s="125"/>
    </row>
    <row r="11" spans="1:29" s="126" customFormat="1" ht="13.5" thickBot="1" x14ac:dyDescent="0.25">
      <c r="A11" s="357"/>
      <c r="B11" s="359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71"/>
      <c r="O11" s="100" t="s">
        <v>0</v>
      </c>
      <c r="P11" s="101" t="s">
        <v>33</v>
      </c>
      <c r="Q11" s="100" t="s">
        <v>0</v>
      </c>
      <c r="R11" s="101" t="s">
        <v>33</v>
      </c>
      <c r="S11" s="100" t="s">
        <v>0</v>
      </c>
      <c r="T11" s="101" t="s">
        <v>33</v>
      </c>
      <c r="U11" s="102" t="s">
        <v>0</v>
      </c>
      <c r="V11" s="101" t="s">
        <v>33</v>
      </c>
      <c r="W11" s="92"/>
      <c r="X11" s="126" t="s">
        <v>98</v>
      </c>
      <c r="Y11" s="126" t="s">
        <v>99</v>
      </c>
      <c r="Z11" s="126" t="s">
        <v>100</v>
      </c>
      <c r="AC11" s="125"/>
    </row>
    <row r="12" spans="1:29" s="126" customFormat="1" x14ac:dyDescent="0.2">
      <c r="A12" s="104">
        <v>44501</v>
      </c>
      <c r="B12" s="152">
        <v>2</v>
      </c>
      <c r="C12" s="153">
        <v>372</v>
      </c>
      <c r="D12" s="138">
        <v>0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11">
        <f t="shared" ref="M12:M13" si="0">SUM(D12:L12)</f>
        <v>0</v>
      </c>
      <c r="N12" s="139">
        <v>0</v>
      </c>
      <c r="O12" s="105">
        <f t="shared" ref="O12:O13" si="1">IF(($B12&gt;0),(D12+E12)/C12*200000,IF(($C12&gt;0),0,""))</f>
        <v>0</v>
      </c>
      <c r="P12" s="106">
        <f>IF(($C12&gt;0),SUM($D12:E$14)/SUM($C12:C$14)*200000,IF((C12&gt;0),0,""))</f>
        <v>0</v>
      </c>
      <c r="Q12" s="105">
        <f t="shared" ref="Q12:Q13" si="2">IF(($B12&gt;0),(D12+E12+F12+G12)/C12*200000,IF(($C12&gt;0),0,""))</f>
        <v>0</v>
      </c>
      <c r="R12" s="106">
        <f>IF(($C12&gt;0),SUM($D12:G$14)/SUM($C12:C$14)*200000,IF(($C12&gt;0),0,""))</f>
        <v>0</v>
      </c>
      <c r="S12" s="105">
        <f t="shared" ref="S12:S13" si="3">IF(($B12&gt;0),SUM(D12:H12)/C12*200000,IF(($C12&gt;0),0,""))</f>
        <v>0</v>
      </c>
      <c r="T12" s="106">
        <f>IF(($C12&gt;0),SUM($D12:H$14)/SUM($C12:C$14)*200000,IF(($C12&gt;0),0,""))</f>
        <v>0</v>
      </c>
      <c r="U12" s="105">
        <f t="shared" ref="U12:U13" si="4">IF(($C12&gt;0),IF((N12&gt;0),N12/C12*200000,0),"")</f>
        <v>0</v>
      </c>
      <c r="V12" s="106">
        <f>IF((C12&gt;0),IF((SUM($N12:N$14)&gt;0),SUM($N12:N$14)/SUM($D12:E$14),0),"")</f>
        <v>0</v>
      </c>
      <c r="W12" s="92"/>
      <c r="X12" s="126">
        <v>0</v>
      </c>
      <c r="Y12" s="126">
        <v>1</v>
      </c>
      <c r="Z12" s="126">
        <v>4</v>
      </c>
      <c r="AC12" s="125"/>
    </row>
    <row r="13" spans="1:29" s="126" customFormat="1" x14ac:dyDescent="0.2">
      <c r="A13" s="107">
        <v>44531</v>
      </c>
      <c r="B13" s="136">
        <v>1</v>
      </c>
      <c r="C13" s="137">
        <v>96</v>
      </c>
      <c r="D13" s="138">
        <v>0</v>
      </c>
      <c r="E13" s="138">
        <v>0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11">
        <f t="shared" si="0"/>
        <v>0</v>
      </c>
      <c r="N13" s="139">
        <v>0</v>
      </c>
      <c r="O13" s="113">
        <f t="shared" si="1"/>
        <v>0</v>
      </c>
      <c r="P13" s="106">
        <f>IF(($C13&gt;0),SUM($D13:E$14)/SUM($C13:C$14)*200000,IF((C13&gt;0),0,""))</f>
        <v>0</v>
      </c>
      <c r="Q13" s="113">
        <f t="shared" si="2"/>
        <v>0</v>
      </c>
      <c r="R13" s="106">
        <f>IF(($C13&gt;0),SUM($D13:G$14)/SUM($C13:C$14)*200000,IF(($C13&gt;0),0,""))</f>
        <v>0</v>
      </c>
      <c r="S13" s="113">
        <f t="shared" si="3"/>
        <v>0</v>
      </c>
      <c r="T13" s="106">
        <f>IF(($C13&gt;0),SUM($D13:H$14)/SUM($C13:C$14)*200000,IF(($C13&gt;0),0,""))</f>
        <v>0</v>
      </c>
      <c r="U13" s="105">
        <f t="shared" si="4"/>
        <v>0</v>
      </c>
      <c r="V13" s="106">
        <f>IF((C13&gt;0),IF((SUM($N13:N$14)&gt;0),SUM($N13:N$14)/SUM($D13:E$14),0),"")</f>
        <v>0</v>
      </c>
      <c r="W13" s="92"/>
      <c r="X13" s="126">
        <v>0</v>
      </c>
      <c r="Y13" s="126">
        <v>1</v>
      </c>
      <c r="Z13" s="126">
        <v>4</v>
      </c>
      <c r="AC13" s="125"/>
    </row>
    <row r="14" spans="1:29" s="126" customFormat="1" ht="12" customHeight="1" x14ac:dyDescent="0.2">
      <c r="A14" s="104">
        <v>44562</v>
      </c>
      <c r="B14" s="136">
        <v>2</v>
      </c>
      <c r="C14" s="137">
        <v>516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11">
        <f>SUM(D14:L14)</f>
        <v>0</v>
      </c>
      <c r="N14" s="139">
        <v>0</v>
      </c>
      <c r="O14" s="105">
        <f t="shared" ref="O14:O34" si="5">IF(($B14&gt;0),(D14+E14)/C14*200000,IF(($C14&gt;0),0,""))</f>
        <v>0</v>
      </c>
      <c r="P14" s="106">
        <f>IF(($C14&gt;0),SUM($D$14:E14)/SUM($C$14:C14)*200000,IF((C14&gt;0),0,""))</f>
        <v>0</v>
      </c>
      <c r="Q14" s="105">
        <f>IF(($B14&gt;0),(D14+E14+F14+G14)/C14*200000,IF(($C14&gt;0),0,""))</f>
        <v>0</v>
      </c>
      <c r="R14" s="106">
        <f>IF(($C14&gt;0),SUM($D$14:G14)/SUM($C$14:C14)*200000,IF(($C14&gt;0),0,""))</f>
        <v>0</v>
      </c>
      <c r="S14" s="105">
        <f>IF(($B14&gt;0),SUM(D14:H14)/C14*200000,IF(($C14&gt;0),0,""))</f>
        <v>0</v>
      </c>
      <c r="T14" s="106">
        <f>IF(($C14&gt;0),SUM($D$14:H14)/SUM($C$14:C14)*200000,IF(($C14&gt;0),0,""))</f>
        <v>0</v>
      </c>
      <c r="U14" s="105">
        <f>IF(($C14&gt;0),IF((N14&gt;0),N14/C14*200000,0),"")</f>
        <v>0</v>
      </c>
      <c r="V14" s="106">
        <f>IF((C14&gt;0),IF((SUM($N$14:N14)&gt;0),SUM($N$14:N14)/SUM($D$14:E14),0),"")</f>
        <v>0</v>
      </c>
      <c r="W14" s="92"/>
      <c r="X14" s="126">
        <v>0</v>
      </c>
      <c r="Y14" s="126">
        <v>1</v>
      </c>
      <c r="Z14" s="126">
        <v>4</v>
      </c>
      <c r="AC14" s="125"/>
    </row>
    <row r="15" spans="1:29" s="162" customFormat="1" ht="12" customHeight="1" x14ac:dyDescent="0.2">
      <c r="A15" s="154">
        <v>44593</v>
      </c>
      <c r="B15" s="152">
        <v>2</v>
      </c>
      <c r="C15" s="153">
        <v>348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6">
        <f t="shared" ref="M15:M34" si="6">SUM(D15:L15)</f>
        <v>0</v>
      </c>
      <c r="N15" s="157">
        <v>0</v>
      </c>
      <c r="O15" s="158">
        <f t="shared" si="5"/>
        <v>0</v>
      </c>
      <c r="P15" s="159">
        <f>IF(($C15&gt;0),SUM($D$14:E15)/SUM($C$14:C15)*200000,IF((C15&gt;0),0,""))</f>
        <v>0</v>
      </c>
      <c r="Q15" s="158">
        <f>IF(($B15&gt;0),(D15+E15+F15+G15)/C15*200000,IF(($C15&gt;0),0,""))</f>
        <v>0</v>
      </c>
      <c r="R15" s="159">
        <f>IF(($C15&gt;0),SUM($D$14:G15)/SUM($C$14:C15)*200000,IF(($C15&gt;0),0,""))</f>
        <v>0</v>
      </c>
      <c r="S15" s="158">
        <f>IF(($B15&gt;0),SUM(D15:H15)/C15*200000,IF(($C15&gt;0),0,""))</f>
        <v>0</v>
      </c>
      <c r="T15" s="159">
        <f>IF(($C15&gt;0),SUM($D$14:H15)/SUM($C$14:C15)*200000,IF(($C15&gt;0),0,""))</f>
        <v>0</v>
      </c>
      <c r="U15" s="160">
        <f t="shared" ref="U15:U34" si="7">IF(($C15&gt;0),IF((N15&gt;0),N15/C15*200000,0),"")</f>
        <v>0</v>
      </c>
      <c r="V15" s="159">
        <f>IF((C15&gt;0),IF((SUM($N$14:N15)&gt;0),SUM($N$14:N15)/SUM($D$14:E15),0),"")</f>
        <v>0</v>
      </c>
      <c r="W15" s="161"/>
      <c r="X15" s="162">
        <v>0</v>
      </c>
      <c r="Y15" s="162">
        <v>1</v>
      </c>
      <c r="Z15" s="162">
        <v>4</v>
      </c>
      <c r="AC15" s="163"/>
    </row>
    <row r="16" spans="1:29" s="162" customFormat="1" ht="12" customHeight="1" x14ac:dyDescent="0.2">
      <c r="A16" s="165">
        <v>44621</v>
      </c>
      <c r="B16" s="152">
        <v>2</v>
      </c>
      <c r="C16" s="153">
        <v>408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6">
        <f t="shared" si="6"/>
        <v>0</v>
      </c>
      <c r="N16" s="157">
        <v>0</v>
      </c>
      <c r="O16" s="158">
        <f t="shared" si="5"/>
        <v>0</v>
      </c>
      <c r="P16" s="159">
        <f>IF(($C16&gt;0),SUM($D$14:E16)/SUM($C$14:C16)*200000,IF((C16&gt;0),0,""))</f>
        <v>0</v>
      </c>
      <c r="Q16" s="158">
        <f t="shared" ref="Q16:Q34" si="8">IF(($B16&gt;0),(D16+E16+F16+G16)/C16*200000,IF(($C16&gt;0),0,""))</f>
        <v>0</v>
      </c>
      <c r="R16" s="159">
        <f>IF(($C16&gt;0),SUM($D$14:G16)/SUM($C$14:C16)*200000,IF(($C16&gt;0),0,""))</f>
        <v>0</v>
      </c>
      <c r="S16" s="158">
        <f>IF(($B16&gt;0),SUM(D16:H16)/C16*200000,IF(($C16&gt;0),0,""))</f>
        <v>0</v>
      </c>
      <c r="T16" s="159">
        <f>IF(($C16&gt;0),SUM($D$14:H16)/SUM($C$14:C16)*200000,IF(($C16&gt;0),0,""))</f>
        <v>0</v>
      </c>
      <c r="U16" s="160">
        <f t="shared" si="7"/>
        <v>0</v>
      </c>
      <c r="V16" s="159">
        <f>IF((C16&gt;0),IF((SUM($N$14:N16)&gt;0),SUM($N$14:N16)/SUM($D$14:E16),0),"")</f>
        <v>0</v>
      </c>
      <c r="W16" s="161"/>
      <c r="X16" s="162">
        <v>0</v>
      </c>
      <c r="Y16" s="162">
        <v>1</v>
      </c>
      <c r="Z16" s="162">
        <v>4</v>
      </c>
      <c r="AC16" s="163"/>
    </row>
    <row r="17" spans="1:29" s="126" customFormat="1" ht="12" customHeight="1" x14ac:dyDescent="0.2">
      <c r="A17" s="107">
        <v>44652</v>
      </c>
      <c r="B17" s="136">
        <v>2</v>
      </c>
      <c r="C17" s="137">
        <v>372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11">
        <f t="shared" si="6"/>
        <v>0</v>
      </c>
      <c r="N17" s="139">
        <v>0</v>
      </c>
      <c r="O17" s="113">
        <f t="shared" si="5"/>
        <v>0</v>
      </c>
      <c r="P17" s="106">
        <f>IF(($C17&gt;0),SUM($D$14:E17)/SUM($C$14:C17)*200000,IF((C17&gt;0),0,""))</f>
        <v>0</v>
      </c>
      <c r="Q17" s="113">
        <f t="shared" si="8"/>
        <v>0</v>
      </c>
      <c r="R17" s="106">
        <f>IF(($C17&gt;0),SUM($D$14:G17)/SUM($C$14:C17)*200000,IF(($C17&gt;0),0,""))</f>
        <v>0</v>
      </c>
      <c r="S17" s="113">
        <f>IF(($B17&gt;0),SUM(D17:H17)/C17*200000,IF(($C17&gt;0),0,""))</f>
        <v>0</v>
      </c>
      <c r="T17" s="106">
        <f>IF(($C17&gt;0),SUM($D$14:H17)/SUM($C$14:C17)*200000,IF(($C17&gt;0),0,""))</f>
        <v>0</v>
      </c>
      <c r="U17" s="105">
        <f t="shared" si="7"/>
        <v>0</v>
      </c>
      <c r="V17" s="106">
        <f>IF((C17&gt;0),IF((SUM($N$14:N17)&gt;0),SUM($N$14:N17)/SUM($D$14:E17),0),"")</f>
        <v>0</v>
      </c>
      <c r="W17" s="92"/>
      <c r="X17" s="126">
        <v>0</v>
      </c>
      <c r="Y17" s="126">
        <v>1</v>
      </c>
      <c r="Z17" s="126">
        <v>4</v>
      </c>
      <c r="AC17" s="125"/>
    </row>
    <row r="18" spans="1:29" s="162" customFormat="1" ht="12" customHeight="1" x14ac:dyDescent="0.2">
      <c r="A18" s="165">
        <v>44682</v>
      </c>
      <c r="B18" s="152">
        <v>2</v>
      </c>
      <c r="C18" s="153">
        <v>384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6">
        <f t="shared" si="6"/>
        <v>0</v>
      </c>
      <c r="N18" s="157">
        <v>0</v>
      </c>
      <c r="O18" s="158">
        <f t="shared" si="5"/>
        <v>0</v>
      </c>
      <c r="P18" s="159">
        <f>IF(($C18&gt;0),SUM($D$14:E18)/SUM($C$14:C18)*200000,IF((C18&gt;0),0,""))</f>
        <v>0</v>
      </c>
      <c r="Q18" s="158">
        <f t="shared" si="8"/>
        <v>0</v>
      </c>
      <c r="R18" s="159">
        <f>IF(($C18&gt;0),SUM($D$14:G18)/SUM($C$14:C18)*200000,IF(($C18&gt;0),0,""))</f>
        <v>0</v>
      </c>
      <c r="S18" s="158">
        <f t="shared" ref="S18:S34" si="9">IF(($B18&gt;0),SUM(D18:H18)/C18*200000,IF(($C18&gt;0),0,""))</f>
        <v>0</v>
      </c>
      <c r="T18" s="159">
        <f>IF(($C18&gt;0),SUM($D$14:H18)/SUM($C$14:C18)*200000,IF(($C18&gt;0),0,""))</f>
        <v>0</v>
      </c>
      <c r="U18" s="160">
        <f t="shared" si="7"/>
        <v>0</v>
      </c>
      <c r="V18" s="159">
        <f>IF((C18&gt;0),IF((SUM($N$14:N18)&gt;0),SUM($N$14:N18)/SUM($D$14:E18),0),"")</f>
        <v>0</v>
      </c>
      <c r="W18" s="161"/>
      <c r="X18" s="162">
        <v>0</v>
      </c>
      <c r="Y18" s="162">
        <v>1</v>
      </c>
      <c r="Z18" s="162">
        <v>4</v>
      </c>
      <c r="AC18" s="163"/>
    </row>
    <row r="19" spans="1:29" s="126" customFormat="1" ht="12" customHeight="1" x14ac:dyDescent="0.2">
      <c r="A19" s="107">
        <v>44713</v>
      </c>
      <c r="B19" s="136">
        <v>2</v>
      </c>
      <c r="C19" s="137">
        <v>372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11">
        <f t="shared" si="6"/>
        <v>0</v>
      </c>
      <c r="N19" s="139">
        <v>0</v>
      </c>
      <c r="O19" s="113">
        <f t="shared" si="5"/>
        <v>0</v>
      </c>
      <c r="P19" s="106">
        <f>IF(($C19&gt;0),SUM($D$14:E19)/SUM($C$14:C19)*200000,IF((C19&gt;0),0,""))</f>
        <v>0</v>
      </c>
      <c r="Q19" s="113">
        <f t="shared" si="8"/>
        <v>0</v>
      </c>
      <c r="R19" s="106">
        <f>IF(($C19&gt;0),SUM($D$14:G19)/SUM($C$14:C19)*200000,IF(($C19&gt;0),0,""))</f>
        <v>0</v>
      </c>
      <c r="S19" s="113">
        <f t="shared" si="9"/>
        <v>0</v>
      </c>
      <c r="T19" s="106">
        <f>IF(($C19&gt;0),SUM($D$14:H19)/SUM($C$14:C19)*200000,IF(($C19&gt;0),0,""))</f>
        <v>0</v>
      </c>
      <c r="U19" s="105">
        <f t="shared" si="7"/>
        <v>0</v>
      </c>
      <c r="V19" s="106">
        <f>IF((C19&gt;0),IF((SUM($N$14:N19)&gt;0),SUM($N$14:N19)/SUM($D$14:E19),0),"")</f>
        <v>0</v>
      </c>
      <c r="W19" s="92"/>
      <c r="X19" s="126">
        <v>0</v>
      </c>
      <c r="Y19" s="126">
        <v>1</v>
      </c>
      <c r="Z19" s="126">
        <v>4</v>
      </c>
      <c r="AC19" s="125"/>
    </row>
    <row r="20" spans="1:29" s="149" customFormat="1" ht="12" customHeight="1" x14ac:dyDescent="0.2">
      <c r="A20" s="164">
        <v>44743</v>
      </c>
      <c r="B20" s="141">
        <v>2</v>
      </c>
      <c r="C20" s="142">
        <v>372</v>
      </c>
      <c r="D20" s="143">
        <v>0</v>
      </c>
      <c r="E20" s="143">
        <v>0</v>
      </c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3">
        <v>0</v>
      </c>
      <c r="L20" s="143">
        <v>0</v>
      </c>
      <c r="M20" s="144">
        <f t="shared" si="6"/>
        <v>0</v>
      </c>
      <c r="N20" s="145">
        <v>0</v>
      </c>
      <c r="O20" s="151">
        <f t="shared" si="5"/>
        <v>0</v>
      </c>
      <c r="P20" s="147">
        <f>IF(($C20&gt;0),SUM($D$14:E20)/SUM($C$14:C20)*200000,IF((C20&gt;0),0,""))</f>
        <v>0</v>
      </c>
      <c r="Q20" s="151">
        <f t="shared" si="8"/>
        <v>0</v>
      </c>
      <c r="R20" s="147">
        <f>IF(($C20&gt;0),SUM($D$14:G20)/SUM($C$14:C20)*200000,IF(($C20&gt;0),0,""))</f>
        <v>0</v>
      </c>
      <c r="S20" s="151">
        <f t="shared" si="9"/>
        <v>0</v>
      </c>
      <c r="T20" s="147">
        <f>IF(($C20&gt;0),SUM($D$14:H20)/SUM($C$14:C20)*200000,IF(($C20&gt;0),0,""))</f>
        <v>0</v>
      </c>
      <c r="U20" s="146">
        <f t="shared" si="7"/>
        <v>0</v>
      </c>
      <c r="V20" s="147">
        <f>IF((C20&gt;0),IF((SUM($N$14:N20)&gt;0),SUM($N$14:N20)/SUM($D$14:E20),0),"")</f>
        <v>0</v>
      </c>
      <c r="W20" s="148"/>
      <c r="X20" s="149">
        <v>0</v>
      </c>
      <c r="Y20" s="149">
        <v>1</v>
      </c>
      <c r="Z20" s="149">
        <v>4</v>
      </c>
      <c r="AC20" s="150"/>
    </row>
    <row r="21" spans="1:29" s="126" customFormat="1" ht="12" customHeight="1" x14ac:dyDescent="0.2">
      <c r="A21" s="107">
        <v>44774</v>
      </c>
      <c r="B21" s="108">
        <v>2</v>
      </c>
      <c r="C21" s="109">
        <v>372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1">
        <f t="shared" si="6"/>
        <v>0</v>
      </c>
      <c r="N21" s="112">
        <v>0</v>
      </c>
      <c r="O21" s="113">
        <f t="shared" si="5"/>
        <v>0</v>
      </c>
      <c r="P21" s="106">
        <f>IF(($C21&gt;0),SUM($D$14:E21)/SUM($C$14:C21)*200000,IF((C21&gt;0),0,""))</f>
        <v>0</v>
      </c>
      <c r="Q21" s="113">
        <f t="shared" si="8"/>
        <v>0</v>
      </c>
      <c r="R21" s="106">
        <f>IF(($C21&gt;0),SUM($D$14:G21)/SUM($C$14:C21)*200000,IF(($C21&gt;0),0,""))</f>
        <v>0</v>
      </c>
      <c r="S21" s="113">
        <f t="shared" si="9"/>
        <v>0</v>
      </c>
      <c r="T21" s="106">
        <f>IF(($C21&gt;0),SUM($D$14:H21)/SUM($C$14:C21)*200000,IF(($C21&gt;0),0,""))</f>
        <v>0</v>
      </c>
      <c r="U21" s="105">
        <f t="shared" si="7"/>
        <v>0</v>
      </c>
      <c r="V21" s="106">
        <f>IF((C21&gt;0),IF((SUM($N$14:N21)&gt;0),SUM($N$14:N21)/SUM($D$14:E21),0),"")</f>
        <v>0</v>
      </c>
      <c r="W21" s="92"/>
      <c r="X21" s="126">
        <v>0</v>
      </c>
      <c r="Y21" s="126">
        <v>1</v>
      </c>
      <c r="Z21" s="126">
        <v>4</v>
      </c>
      <c r="AC21" s="125"/>
    </row>
    <row r="22" spans="1:29" s="126" customFormat="1" ht="12" customHeight="1" x14ac:dyDescent="0.2">
      <c r="A22" s="104">
        <v>44834</v>
      </c>
      <c r="B22" s="108">
        <v>2</v>
      </c>
      <c r="C22" s="109">
        <v>372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1">
        <f t="shared" si="6"/>
        <v>0</v>
      </c>
      <c r="N22" s="112">
        <v>0</v>
      </c>
      <c r="O22" s="113">
        <f t="shared" si="5"/>
        <v>0</v>
      </c>
      <c r="P22" s="106">
        <f>IF(($C22&gt;0),SUM($D$14:E22)/SUM($C$14:C22)*200000,IF((C22&gt;0),0,""))</f>
        <v>0</v>
      </c>
      <c r="Q22" s="113">
        <f t="shared" si="8"/>
        <v>0</v>
      </c>
      <c r="R22" s="106">
        <f>IF(($C22&gt;0),SUM($D$14:G22)/SUM($C$14:C22)*200000,IF(($C22&gt;0),0,""))</f>
        <v>0</v>
      </c>
      <c r="S22" s="113">
        <f t="shared" si="9"/>
        <v>0</v>
      </c>
      <c r="T22" s="106">
        <f>IF(($C22&gt;0),SUM($D$14:H22)/SUM($C$14:C22)*200000,IF(($C22&gt;0),0,""))</f>
        <v>0</v>
      </c>
      <c r="U22" s="105">
        <f t="shared" si="7"/>
        <v>0</v>
      </c>
      <c r="V22" s="106">
        <f>IF((C22&gt;0),IF((SUM($N$14:N22)&gt;0),SUM($N$14:N22)/SUM($D$14:E22),0),"")</f>
        <v>0</v>
      </c>
      <c r="W22" s="92"/>
      <c r="X22" s="126">
        <v>0</v>
      </c>
      <c r="Y22" s="126">
        <v>1</v>
      </c>
      <c r="Z22" s="126">
        <v>4</v>
      </c>
      <c r="AC22" s="125"/>
    </row>
    <row r="23" spans="1:29" s="126" customFormat="1" ht="12" customHeight="1" x14ac:dyDescent="0.2">
      <c r="A23" s="107">
        <v>44865</v>
      </c>
      <c r="B23" s="108">
        <v>2</v>
      </c>
      <c r="C23" s="109">
        <v>372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1">
        <f t="shared" si="6"/>
        <v>0</v>
      </c>
      <c r="N23" s="112">
        <v>0</v>
      </c>
      <c r="O23" s="113">
        <f t="shared" si="5"/>
        <v>0</v>
      </c>
      <c r="P23" s="106">
        <f>IF(($C23&gt;0),SUM($D$14:E23)/SUM($C$14:C23)*200000,IF((C23&gt;0),0,""))</f>
        <v>0</v>
      </c>
      <c r="Q23" s="113">
        <f t="shared" si="8"/>
        <v>0</v>
      </c>
      <c r="R23" s="106">
        <f>IF(($C23&gt;0),SUM($D$14:G23)/SUM($C$14:C23)*200000,IF(($C23&gt;0),0,""))</f>
        <v>0</v>
      </c>
      <c r="S23" s="113">
        <f t="shared" si="9"/>
        <v>0</v>
      </c>
      <c r="T23" s="106">
        <f>IF(($C23&gt;0),SUM($D$14:H23)/SUM($C$14:C23)*200000,IF(($C23&gt;0),0,""))</f>
        <v>0</v>
      </c>
      <c r="U23" s="105">
        <f t="shared" si="7"/>
        <v>0</v>
      </c>
      <c r="V23" s="106">
        <f>IF((C23&gt;0),IF((SUM($N$14:N23)&gt;0),SUM($N$14:N23)/SUM($D$14:E23),0),"")</f>
        <v>0</v>
      </c>
      <c r="W23" s="92"/>
      <c r="X23" s="126">
        <v>0</v>
      </c>
      <c r="Y23" s="126">
        <v>1</v>
      </c>
      <c r="Z23" s="126">
        <v>4</v>
      </c>
      <c r="AC23" s="125"/>
    </row>
    <row r="24" spans="1:29" s="126" customFormat="1" ht="12" customHeight="1" x14ac:dyDescent="0.2">
      <c r="A24" s="104">
        <v>44895</v>
      </c>
      <c r="B24" s="108">
        <v>2</v>
      </c>
      <c r="C24" s="109">
        <v>360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1">
        <f t="shared" si="6"/>
        <v>0</v>
      </c>
      <c r="N24" s="112">
        <v>0</v>
      </c>
      <c r="O24" s="113">
        <f t="shared" si="5"/>
        <v>0</v>
      </c>
      <c r="P24" s="106">
        <f>IF(($C24&gt;0),SUM($D$14:E24)/SUM($C$14:C24)*200000,IF((C24&gt;0),0,""))</f>
        <v>0</v>
      </c>
      <c r="Q24" s="113">
        <f t="shared" si="8"/>
        <v>0</v>
      </c>
      <c r="R24" s="106">
        <f>IF(($C24&gt;0),SUM($D$14:G24)/SUM($C$14:C24)*200000,IF(($C24&gt;0),0,""))</f>
        <v>0</v>
      </c>
      <c r="S24" s="113">
        <f t="shared" si="9"/>
        <v>0</v>
      </c>
      <c r="T24" s="106">
        <f>IF(($C24&gt;0),SUM($D$14:H24)/SUM($C$14:C24)*200000,IF(($C24&gt;0),0,""))</f>
        <v>0</v>
      </c>
      <c r="U24" s="105">
        <f t="shared" si="7"/>
        <v>0</v>
      </c>
      <c r="V24" s="106">
        <f>IF((C24&gt;0),IF((SUM($N$14:N24)&gt;0),SUM($N$14:N24)/SUM($D$14:E24),0),"")</f>
        <v>0</v>
      </c>
      <c r="W24" s="92"/>
      <c r="X24" s="126">
        <v>0</v>
      </c>
      <c r="Y24" s="126">
        <v>1</v>
      </c>
      <c r="Z24" s="126">
        <v>4</v>
      </c>
      <c r="AC24" s="125"/>
    </row>
    <row r="25" spans="1:29" s="126" customFormat="1" ht="12" customHeight="1" x14ac:dyDescent="0.2">
      <c r="A25" s="107">
        <v>44926</v>
      </c>
      <c r="B25" s="108">
        <v>2</v>
      </c>
      <c r="C25" s="109">
        <v>372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1">
        <f t="shared" ref="M25:M33" si="10">SUM(D25:L25)</f>
        <v>0</v>
      </c>
      <c r="N25" s="112">
        <v>0</v>
      </c>
      <c r="O25" s="113">
        <f t="shared" ref="O25:O33" si="11">IF(($B25&gt;0),(D25+E25)/C25*200000,IF(($C25&gt;0),0,""))</f>
        <v>0</v>
      </c>
      <c r="P25" s="106">
        <f>IF(($C25&gt;0),SUM($D$14:E25)/SUM($C$14:C25)*200000,IF((C25&gt;0),0,""))</f>
        <v>0</v>
      </c>
      <c r="Q25" s="113">
        <f t="shared" ref="Q25:Q33" si="12">IF(($B25&gt;0),(D25+E25+F25+G25)/C25*200000,IF(($C25&gt;0),0,""))</f>
        <v>0</v>
      </c>
      <c r="R25" s="106">
        <f>IF(($C25&gt;0),SUM($D$14:G25)/SUM($C$14:C25)*200000,IF(($C25&gt;0),0,""))</f>
        <v>0</v>
      </c>
      <c r="S25" s="113">
        <f t="shared" ref="S25:S33" si="13">IF(($B25&gt;0),SUM(D25:H25)/C25*200000,IF(($C25&gt;0),0,""))</f>
        <v>0</v>
      </c>
      <c r="T25" s="106">
        <f>IF(($C25&gt;0),SUM($D$14:H25)/SUM($C$14:C25)*200000,IF(($C25&gt;0),0,""))</f>
        <v>0</v>
      </c>
      <c r="U25" s="105">
        <f t="shared" ref="U25:U33" si="14">IF(($C25&gt;0),IF((N25&gt;0),N25/C25*200000,0),"")</f>
        <v>0</v>
      </c>
      <c r="V25" s="106">
        <f>IF((C25&gt;0),IF((SUM($N$14:N25)&gt;0),SUM($N$14:N25)/SUM($D$14:E25),0),"")</f>
        <v>0</v>
      </c>
      <c r="W25" s="92"/>
      <c r="X25" s="126">
        <v>0</v>
      </c>
      <c r="Y25" s="126">
        <v>1</v>
      </c>
      <c r="Z25" s="126">
        <v>4</v>
      </c>
      <c r="AC25" s="125"/>
    </row>
    <row r="26" spans="1:29" s="126" customFormat="1" ht="12" customHeight="1" x14ac:dyDescent="0.2">
      <c r="A26" s="107">
        <v>44957</v>
      </c>
      <c r="B26" s="108">
        <v>1</v>
      </c>
      <c r="C26" s="109">
        <v>24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1">
        <f t="shared" si="10"/>
        <v>0</v>
      </c>
      <c r="N26" s="112">
        <v>0</v>
      </c>
      <c r="O26" s="113">
        <f t="shared" si="11"/>
        <v>0</v>
      </c>
      <c r="P26" s="106">
        <f>IF(($C26&gt;0),SUM($D$14:E26)/SUM($C$14:C26)*200000,IF((C26&gt;0),0,""))</f>
        <v>0</v>
      </c>
      <c r="Q26" s="113">
        <f t="shared" si="12"/>
        <v>0</v>
      </c>
      <c r="R26" s="106">
        <f>IF(($C26&gt;0),SUM($D$14:G26)/SUM($C$14:C26)*200000,IF(($C26&gt;0),0,""))</f>
        <v>0</v>
      </c>
      <c r="S26" s="113">
        <f t="shared" si="13"/>
        <v>0</v>
      </c>
      <c r="T26" s="106">
        <f>IF(($C26&gt;0),SUM($D$14:H26)/SUM($C$14:C26)*200000,IF(($C26&gt;0),0,""))</f>
        <v>0</v>
      </c>
      <c r="U26" s="105">
        <f t="shared" si="14"/>
        <v>0</v>
      </c>
      <c r="V26" s="106">
        <f>IF((C26&gt;0),IF((SUM($N$14:N26)&gt;0),SUM($N$14:N26)/SUM($D$14:E26),0),"")</f>
        <v>0</v>
      </c>
      <c r="W26" s="92"/>
      <c r="X26" s="126">
        <v>0</v>
      </c>
      <c r="Y26" s="126">
        <v>1</v>
      </c>
      <c r="Z26" s="126">
        <v>4</v>
      </c>
      <c r="AC26" s="125"/>
    </row>
    <row r="27" spans="1:29" s="126" customFormat="1" ht="12" customHeight="1" x14ac:dyDescent="0.2">
      <c r="A27" s="107">
        <v>44985</v>
      </c>
      <c r="B27" s="108">
        <v>0</v>
      </c>
      <c r="C27" s="109">
        <v>0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1">
        <f t="shared" si="10"/>
        <v>0</v>
      </c>
      <c r="N27" s="112">
        <v>0</v>
      </c>
      <c r="O27" s="113" t="str">
        <f t="shared" si="11"/>
        <v/>
      </c>
      <c r="P27" s="106" t="str">
        <f>IF(($C27&gt;0),SUM($D$14:E27)/SUM($C$14:C27)*200000,IF((C27&gt;0),0,""))</f>
        <v/>
      </c>
      <c r="Q27" s="113" t="str">
        <f t="shared" si="12"/>
        <v/>
      </c>
      <c r="R27" s="106" t="str">
        <f>IF(($C27&gt;0),SUM($D$14:G27)/SUM($C$14:C27)*200000,IF(($C27&gt;0),0,""))</f>
        <v/>
      </c>
      <c r="S27" s="113" t="str">
        <f t="shared" si="13"/>
        <v/>
      </c>
      <c r="T27" s="106" t="str">
        <f>IF(($C27&gt;0),SUM($D$14:H27)/SUM($C$14:C27)*200000,IF(($C27&gt;0),0,""))</f>
        <v/>
      </c>
      <c r="U27" s="105" t="str">
        <f t="shared" si="14"/>
        <v/>
      </c>
      <c r="V27" s="106" t="str">
        <f>IF((C27&gt;0),IF((SUM($N$14:N27)&gt;0),SUM($N$14:N27)/SUM($D$14:E27),0),"")</f>
        <v/>
      </c>
      <c r="W27" s="92"/>
      <c r="X27" s="126">
        <v>0</v>
      </c>
      <c r="Y27" s="126">
        <v>1</v>
      </c>
      <c r="Z27" s="126">
        <v>4</v>
      </c>
      <c r="AC27" s="125"/>
    </row>
    <row r="28" spans="1:29" s="126" customFormat="1" ht="12" customHeight="1" x14ac:dyDescent="0.2">
      <c r="A28" s="107">
        <v>45016</v>
      </c>
      <c r="B28" s="108">
        <v>0</v>
      </c>
      <c r="C28" s="109">
        <v>0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1">
        <f t="shared" si="10"/>
        <v>0</v>
      </c>
      <c r="N28" s="112">
        <v>0</v>
      </c>
      <c r="O28" s="113" t="str">
        <f t="shared" si="11"/>
        <v/>
      </c>
      <c r="P28" s="106" t="str">
        <f>IF(($C28&gt;0),SUM($D$14:E28)/SUM($C$14:C28)*200000,IF((C28&gt;0),0,""))</f>
        <v/>
      </c>
      <c r="Q28" s="113" t="str">
        <f t="shared" si="12"/>
        <v/>
      </c>
      <c r="R28" s="106" t="str">
        <f>IF(($C28&gt;0),SUM($D$14:G28)/SUM($C$14:C28)*200000,IF(($C28&gt;0),0,""))</f>
        <v/>
      </c>
      <c r="S28" s="113" t="str">
        <f t="shared" si="13"/>
        <v/>
      </c>
      <c r="T28" s="106" t="str">
        <f>IF(($C28&gt;0),SUM($D$14:H28)/SUM($C$14:C28)*200000,IF(($C28&gt;0),0,""))</f>
        <v/>
      </c>
      <c r="U28" s="105" t="str">
        <f t="shared" si="14"/>
        <v/>
      </c>
      <c r="V28" s="106" t="str">
        <f>IF((C28&gt;0),IF((SUM($N$14:N28)&gt;0),SUM($N$14:N28)/SUM($D$14:E28),0),"")</f>
        <v/>
      </c>
      <c r="W28" s="92"/>
      <c r="X28" s="126">
        <v>0</v>
      </c>
      <c r="Y28" s="126">
        <v>1</v>
      </c>
      <c r="Z28" s="126">
        <v>4</v>
      </c>
      <c r="AC28" s="125"/>
    </row>
    <row r="29" spans="1:29" s="126" customFormat="1" ht="12" customHeight="1" x14ac:dyDescent="0.2">
      <c r="A29" s="107">
        <v>45046</v>
      </c>
      <c r="B29" s="108">
        <v>1</v>
      </c>
      <c r="C29" s="109">
        <v>264</v>
      </c>
      <c r="D29" s="110">
        <v>0</v>
      </c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  <c r="K29" s="110">
        <v>0</v>
      </c>
      <c r="L29" s="110">
        <v>0</v>
      </c>
      <c r="M29" s="111">
        <f t="shared" si="10"/>
        <v>0</v>
      </c>
      <c r="N29" s="112">
        <v>0</v>
      </c>
      <c r="O29" s="113">
        <f t="shared" si="11"/>
        <v>0</v>
      </c>
      <c r="P29" s="106">
        <f>IF(($C29&gt;0),SUM($D$14:E29)/SUM($C$14:C29)*200000,IF((C29&gt;0),0,""))</f>
        <v>0</v>
      </c>
      <c r="Q29" s="113">
        <f t="shared" si="12"/>
        <v>0</v>
      </c>
      <c r="R29" s="106">
        <f>IF(($C29&gt;0),SUM($D$14:G29)/SUM($C$14:C29)*200000,IF(($C29&gt;0),0,""))</f>
        <v>0</v>
      </c>
      <c r="S29" s="113">
        <f t="shared" si="13"/>
        <v>0</v>
      </c>
      <c r="T29" s="106">
        <f>IF(($C29&gt;0),SUM($D$14:H29)/SUM($C$14:C29)*200000,IF(($C29&gt;0),0,""))</f>
        <v>0</v>
      </c>
      <c r="U29" s="105">
        <f t="shared" si="14"/>
        <v>0</v>
      </c>
      <c r="V29" s="106">
        <f>IF((C29&gt;0),IF((SUM($N$14:N29)&gt;0),SUM($N$14:N29)/SUM($D$14:E29),0),"")</f>
        <v>0</v>
      </c>
      <c r="W29" s="92"/>
      <c r="X29" s="126">
        <v>0</v>
      </c>
      <c r="Y29" s="126">
        <v>1</v>
      </c>
      <c r="Z29" s="126">
        <v>4</v>
      </c>
      <c r="AC29" s="125"/>
    </row>
    <row r="30" spans="1:29" s="126" customFormat="1" ht="12" customHeight="1" x14ac:dyDescent="0.2">
      <c r="A30" s="107">
        <v>45077</v>
      </c>
      <c r="B30" s="108">
        <v>2</v>
      </c>
      <c r="C30" s="109">
        <v>372</v>
      </c>
      <c r="D30" s="110">
        <v>0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1">
        <f t="shared" si="10"/>
        <v>0</v>
      </c>
      <c r="N30" s="112">
        <v>0</v>
      </c>
      <c r="O30" s="113">
        <f t="shared" si="11"/>
        <v>0</v>
      </c>
      <c r="P30" s="106">
        <f>IF(($C30&gt;0),SUM($D$14:E30)/SUM($C$14:C30)*200000,IF((C30&gt;0),0,""))</f>
        <v>0</v>
      </c>
      <c r="Q30" s="113">
        <f t="shared" si="12"/>
        <v>0</v>
      </c>
      <c r="R30" s="106">
        <f>IF(($C30&gt;0),SUM($D$14:G30)/SUM($C$14:C30)*200000,IF(($C30&gt;0),0,""))</f>
        <v>0</v>
      </c>
      <c r="S30" s="113">
        <f t="shared" si="13"/>
        <v>0</v>
      </c>
      <c r="T30" s="106">
        <f>IF(($C30&gt;0),SUM($D$14:H30)/SUM($C$14:C30)*200000,IF(($C30&gt;0),0,""))</f>
        <v>0</v>
      </c>
      <c r="U30" s="105">
        <f t="shared" si="14"/>
        <v>0</v>
      </c>
      <c r="V30" s="106">
        <f>IF((C30&gt;0),IF((SUM($N$14:N30)&gt;0),SUM($N$14:N30)/SUM($D$14:E30),0),"")</f>
        <v>0</v>
      </c>
      <c r="W30" s="92"/>
      <c r="X30" s="126">
        <v>0</v>
      </c>
      <c r="Y30" s="126">
        <v>1</v>
      </c>
      <c r="Z30" s="126">
        <v>4</v>
      </c>
      <c r="AC30" s="125"/>
    </row>
    <row r="31" spans="1:29" s="126" customFormat="1" ht="12" customHeight="1" x14ac:dyDescent="0.2">
      <c r="A31" s="107">
        <v>45107</v>
      </c>
      <c r="B31" s="108">
        <v>2</v>
      </c>
      <c r="C31" s="109">
        <v>360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1">
        <f t="shared" si="10"/>
        <v>0</v>
      </c>
      <c r="N31" s="112">
        <v>0</v>
      </c>
      <c r="O31" s="113">
        <f t="shared" si="11"/>
        <v>0</v>
      </c>
      <c r="P31" s="106">
        <f>IF(($C31&gt;0),SUM($D$14:E31)/SUM($C$14:C31)*200000,IF((C31&gt;0),0,""))</f>
        <v>0</v>
      </c>
      <c r="Q31" s="113">
        <f t="shared" si="12"/>
        <v>0</v>
      </c>
      <c r="R31" s="106">
        <f>IF(($C31&gt;0),SUM($D$14:G31)/SUM($C$14:C31)*200000,IF(($C31&gt;0),0,""))</f>
        <v>0</v>
      </c>
      <c r="S31" s="113">
        <f t="shared" si="13"/>
        <v>0</v>
      </c>
      <c r="T31" s="106">
        <f>IF(($C31&gt;0),SUM($D$14:H31)/SUM($C$14:C31)*200000,IF(($C31&gt;0),0,""))</f>
        <v>0</v>
      </c>
      <c r="U31" s="105">
        <f t="shared" si="14"/>
        <v>0</v>
      </c>
      <c r="V31" s="106">
        <f>IF((C31&gt;0),IF((SUM($N$14:N31)&gt;0),SUM($N$14:N31)/SUM($D$14:E31),0),"")</f>
        <v>0</v>
      </c>
      <c r="W31" s="92"/>
      <c r="X31" s="126">
        <v>0</v>
      </c>
      <c r="Y31" s="126">
        <v>1</v>
      </c>
      <c r="Z31" s="126">
        <v>4</v>
      </c>
      <c r="AC31" s="125"/>
    </row>
    <row r="32" spans="1:29" s="126" customFormat="1" ht="12" customHeight="1" thickBot="1" x14ac:dyDescent="0.25">
      <c r="A32" s="107">
        <v>45138</v>
      </c>
      <c r="B32" s="114">
        <v>2</v>
      </c>
      <c r="C32" s="115">
        <v>336</v>
      </c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7">
        <f t="shared" si="10"/>
        <v>0</v>
      </c>
      <c r="N32" s="118">
        <v>0</v>
      </c>
      <c r="O32" s="119">
        <f t="shared" si="11"/>
        <v>0</v>
      </c>
      <c r="P32" s="120">
        <f>IF(($C32&gt;0),SUM($D$14:E32)/SUM($C$14:C32)*200000,IF((C32&gt;0),0,""))</f>
        <v>0</v>
      </c>
      <c r="Q32" s="119">
        <f t="shared" si="12"/>
        <v>0</v>
      </c>
      <c r="R32" s="127">
        <f>IF(($C32&gt;0),SUM($D$14:G32)/SUM($C$14:C32)*200000,IF(($C32&gt;0),0,""))</f>
        <v>0</v>
      </c>
      <c r="S32" s="119">
        <f t="shared" si="13"/>
        <v>0</v>
      </c>
      <c r="T32" s="120">
        <f>IF(($C32&gt;0),SUM($D$14:H32)/SUM($C$14:C32)*200000,IF(($C32&gt;0),0,""))</f>
        <v>0</v>
      </c>
      <c r="U32" s="119">
        <f t="shared" si="14"/>
        <v>0</v>
      </c>
      <c r="V32" s="120">
        <f>IF((C32&gt;0),IF((SUM($N$14:N32)&gt;0),SUM($N$14:N32)/SUM($D$14:E32),0),"")</f>
        <v>0</v>
      </c>
      <c r="W32" s="92"/>
      <c r="X32" s="126">
        <v>0</v>
      </c>
      <c r="Y32" s="126">
        <v>1</v>
      </c>
      <c r="Z32" s="126">
        <v>4</v>
      </c>
      <c r="AC32" s="125"/>
    </row>
    <row r="33" spans="1:29" s="126" customFormat="1" ht="12" customHeight="1" thickBot="1" x14ac:dyDescent="0.25">
      <c r="A33" s="107">
        <v>45169</v>
      </c>
      <c r="B33" s="114">
        <v>2</v>
      </c>
      <c r="C33" s="115">
        <v>132</v>
      </c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7">
        <f t="shared" si="10"/>
        <v>0</v>
      </c>
      <c r="N33" s="118">
        <v>0</v>
      </c>
      <c r="O33" s="119">
        <f t="shared" si="11"/>
        <v>0</v>
      </c>
      <c r="P33" s="120">
        <f>IF(($C33&gt;0),SUM($D$14:E33)/SUM($C$14:C33)*200000,IF((C33&gt;0),0,""))</f>
        <v>0</v>
      </c>
      <c r="Q33" s="119">
        <f t="shared" si="12"/>
        <v>0</v>
      </c>
      <c r="R33" s="127">
        <f>IF(($C33&gt;0),SUM($D$14:G33)/SUM($C$14:C33)*200000,IF(($C33&gt;0),0,""))</f>
        <v>0</v>
      </c>
      <c r="S33" s="119">
        <f t="shared" si="13"/>
        <v>0</v>
      </c>
      <c r="T33" s="120">
        <f>IF(($C33&gt;0),SUM($D$14:H33)/SUM($C$14:C33)*200000,IF(($C33&gt;0),0,""))</f>
        <v>0</v>
      </c>
      <c r="U33" s="119">
        <f t="shared" si="14"/>
        <v>0</v>
      </c>
      <c r="V33" s="120">
        <f>IF((C33&gt;0),IF((SUM($N$14:N33)&gt;0),SUM($N$14:N33)/SUM($D$14:E33),0),"")</f>
        <v>0</v>
      </c>
      <c r="W33" s="92"/>
      <c r="X33" s="126">
        <v>0</v>
      </c>
      <c r="Y33" s="126">
        <v>1</v>
      </c>
      <c r="Z33" s="126">
        <v>4</v>
      </c>
      <c r="AC33" s="125"/>
    </row>
    <row r="34" spans="1:29" s="126" customFormat="1" ht="12" customHeight="1" thickBot="1" x14ac:dyDescent="0.25">
      <c r="A34" s="107">
        <v>45199</v>
      </c>
      <c r="B34" s="114">
        <v>2</v>
      </c>
      <c r="C34" s="115">
        <v>360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7">
        <f t="shared" si="6"/>
        <v>0</v>
      </c>
      <c r="N34" s="118">
        <v>0</v>
      </c>
      <c r="O34" s="119">
        <f t="shared" si="5"/>
        <v>0</v>
      </c>
      <c r="P34" s="120">
        <f>IF(($C34&gt;0),SUM($D$14:E34)/SUM($C$14:C34)*200000,IF((C34&gt;0),0,""))</f>
        <v>0</v>
      </c>
      <c r="Q34" s="119">
        <f t="shared" si="8"/>
        <v>0</v>
      </c>
      <c r="R34" s="127">
        <f>IF(($C34&gt;0),SUM($D$14:G34)/SUM($C$14:C34)*200000,IF(($C34&gt;0),0,""))</f>
        <v>0</v>
      </c>
      <c r="S34" s="119">
        <f t="shared" si="9"/>
        <v>0</v>
      </c>
      <c r="T34" s="120">
        <f>IF(($C34&gt;0),SUM($D$14:H34)/SUM($C$14:C34)*200000,IF(($C34&gt;0),0,""))</f>
        <v>0</v>
      </c>
      <c r="U34" s="119">
        <f t="shared" si="7"/>
        <v>0</v>
      </c>
      <c r="V34" s="120">
        <f>IF((C34&gt;0),IF((SUM($N$14:N34)&gt;0),SUM($N$14:N34)/SUM($D$14:E34),0),"")</f>
        <v>0</v>
      </c>
      <c r="W34" s="92"/>
      <c r="X34" s="126">
        <v>0</v>
      </c>
      <c r="Y34" s="126">
        <v>1</v>
      </c>
      <c r="Z34" s="126">
        <v>4</v>
      </c>
      <c r="AC34" s="125"/>
    </row>
    <row r="35" spans="1:29" s="126" customFormat="1" ht="12" customHeight="1" thickBot="1" x14ac:dyDescent="0.25">
      <c r="A35" s="107">
        <v>45229</v>
      </c>
      <c r="B35" s="114">
        <v>2</v>
      </c>
      <c r="C35" s="115">
        <v>360</v>
      </c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7">
        <f t="shared" ref="M35" si="15">SUM(D35:L35)</f>
        <v>0</v>
      </c>
      <c r="N35" s="118">
        <v>0</v>
      </c>
      <c r="O35" s="119">
        <f t="shared" ref="O35" si="16">IF(($B35&gt;0),(D35+E35)/C35*200000,IF(($C35&gt;0),0,""))</f>
        <v>0</v>
      </c>
      <c r="P35" s="120">
        <f>IF(($C35&gt;0),SUM($D$14:E35)/SUM($C$14:C35)*200000,IF((C35&gt;0),0,""))</f>
        <v>0</v>
      </c>
      <c r="Q35" s="119">
        <f t="shared" ref="Q35" si="17">IF(($B35&gt;0),(D35+E35+F35+G35)/C35*200000,IF(($C35&gt;0),0,""))</f>
        <v>0</v>
      </c>
      <c r="R35" s="127">
        <f>IF(($C35&gt;0),SUM($D$14:G35)/SUM($C$14:C35)*200000,IF(($C35&gt;0),0,""))</f>
        <v>0</v>
      </c>
      <c r="S35" s="119">
        <f t="shared" ref="S35" si="18">IF(($B35&gt;0),SUM(D35:H35)/C35*200000,IF(($C35&gt;0),0,""))</f>
        <v>0</v>
      </c>
      <c r="T35" s="120">
        <f>IF(($C35&gt;0),SUM($D$14:H35)/SUM($C$14:C35)*200000,IF(($C35&gt;0),0,""))</f>
        <v>0</v>
      </c>
      <c r="U35" s="119">
        <f t="shared" ref="U35" si="19">IF(($C35&gt;0),IF((N35&gt;0),N35/C35*200000,0),"")</f>
        <v>0</v>
      </c>
      <c r="V35" s="120">
        <f>IF((C35&gt;0),IF((SUM($N$14:N35)&gt;0),SUM($N$14:N35)/SUM($D$14:E35),0),"")</f>
        <v>0</v>
      </c>
      <c r="W35" s="92"/>
      <c r="X35" s="126">
        <v>0</v>
      </c>
      <c r="Y35" s="126">
        <v>1</v>
      </c>
      <c r="Z35" s="126">
        <v>4</v>
      </c>
      <c r="AC35" s="125"/>
    </row>
    <row r="36" spans="1:29" s="126" customFormat="1" ht="12" customHeight="1" thickBot="1" x14ac:dyDescent="0.25">
      <c r="A36" s="107">
        <v>45260</v>
      </c>
      <c r="B36" s="114">
        <v>2</v>
      </c>
      <c r="C36" s="115">
        <v>360</v>
      </c>
      <c r="D36" s="116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7">
        <f t="shared" ref="M36" si="20">SUM(D36:L36)</f>
        <v>0</v>
      </c>
      <c r="N36" s="118">
        <v>0</v>
      </c>
      <c r="O36" s="119">
        <f t="shared" ref="O36" si="21">IF(($B36&gt;0),(D36+E36)/C36*200000,IF(($C36&gt;0),0,""))</f>
        <v>0</v>
      </c>
      <c r="P36" s="120">
        <f>IF(($C36&gt;0),SUM($D$14:E36)/SUM($C$14:C36)*200000,IF((C36&gt;0),0,""))</f>
        <v>0</v>
      </c>
      <c r="Q36" s="119">
        <f t="shared" ref="Q36" si="22">IF(($B36&gt;0),(D36+E36+F36+G36)/C36*200000,IF(($C36&gt;0),0,""))</f>
        <v>0</v>
      </c>
      <c r="R36" s="127">
        <f>IF(($C36&gt;0),SUM($D$14:G36)/SUM($C$14:C36)*200000,IF(($C36&gt;0),0,""))</f>
        <v>0</v>
      </c>
      <c r="S36" s="119">
        <f t="shared" ref="S36" si="23">IF(($B36&gt;0),SUM(D36:H36)/C36*200000,IF(($C36&gt;0),0,""))</f>
        <v>0</v>
      </c>
      <c r="T36" s="120">
        <f>IF(($C36&gt;0),SUM($D$14:H36)/SUM($C$14:C36)*200000,IF(($C36&gt;0),0,""))</f>
        <v>0</v>
      </c>
      <c r="U36" s="119">
        <f t="shared" ref="U36" si="24">IF(($C36&gt;0),IF((N36&gt;0),N36/C36*200000,0),"")</f>
        <v>0</v>
      </c>
      <c r="V36" s="120">
        <f>IF((C36&gt;0),IF((SUM($N$14:N36)&gt;0),SUM($N$14:N36)/SUM($D$14:E36),0),"")</f>
        <v>0</v>
      </c>
      <c r="W36" s="92"/>
      <c r="X36" s="126">
        <v>0</v>
      </c>
      <c r="Y36" s="126">
        <v>1</v>
      </c>
      <c r="Z36" s="126">
        <v>4</v>
      </c>
      <c r="AC36" s="125"/>
    </row>
    <row r="37" spans="1:29" s="126" customFormat="1" ht="12" customHeight="1" thickBot="1" x14ac:dyDescent="0.25">
      <c r="A37" s="107">
        <v>45290</v>
      </c>
      <c r="B37" s="114">
        <v>2</v>
      </c>
      <c r="C37" s="115">
        <v>372</v>
      </c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7">
        <f t="shared" ref="M37" si="25">SUM(D37:L37)</f>
        <v>0</v>
      </c>
      <c r="N37" s="118">
        <v>0</v>
      </c>
      <c r="O37" s="119">
        <f t="shared" ref="O37" si="26">IF(($B37&gt;0),(D37+E37)/C37*200000,IF(($C37&gt;0),0,""))</f>
        <v>0</v>
      </c>
      <c r="P37" s="120">
        <f>IF(($C37&gt;0),SUM($D$14:E37)/SUM($C$14:C37)*200000,IF((C37&gt;0),0,""))</f>
        <v>0</v>
      </c>
      <c r="Q37" s="119">
        <f t="shared" ref="Q37" si="27">IF(($B37&gt;0),(D37+E37+F37+G37)/C37*200000,IF(($C37&gt;0),0,""))</f>
        <v>0</v>
      </c>
      <c r="R37" s="127">
        <f>IF(($C37&gt;0),SUM($D$14:G37)/SUM($C$14:C37)*200000,IF(($C37&gt;0),0,""))</f>
        <v>0</v>
      </c>
      <c r="S37" s="119">
        <f t="shared" ref="S37" si="28">IF(($B37&gt;0),SUM(D37:H37)/C37*200000,IF(($C37&gt;0),0,""))</f>
        <v>0</v>
      </c>
      <c r="T37" s="120">
        <f>IF(($C37&gt;0),SUM($D$14:H37)/SUM($C$14:C37)*200000,IF(($C37&gt;0),0,""))</f>
        <v>0</v>
      </c>
      <c r="U37" s="119">
        <f t="shared" ref="U37" si="29">IF(($C37&gt;0),IF((N37&gt;0),N37/C37*200000,0),"")</f>
        <v>0</v>
      </c>
      <c r="V37" s="120">
        <f>IF((C37&gt;0),IF((SUM($N$14:N37)&gt;0),SUM($N$14:N37)/SUM($D$14:E37),0),"")</f>
        <v>0</v>
      </c>
      <c r="W37" s="92"/>
      <c r="X37" s="126">
        <v>0</v>
      </c>
      <c r="Y37" s="126">
        <v>1</v>
      </c>
      <c r="Z37" s="126">
        <v>4</v>
      </c>
      <c r="AC37" s="125"/>
    </row>
    <row r="38" spans="1:29" s="126" customFormat="1" ht="12" customHeight="1" thickBot="1" x14ac:dyDescent="0.25">
      <c r="A38" s="107">
        <v>45321</v>
      </c>
      <c r="B38" s="114">
        <v>2</v>
      </c>
      <c r="C38" s="115">
        <v>456</v>
      </c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7">
        <f t="shared" ref="M38" si="30">SUM(D38:L38)</f>
        <v>0</v>
      </c>
      <c r="N38" s="118">
        <v>0</v>
      </c>
      <c r="O38" s="119">
        <f t="shared" ref="O38" si="31">IF(($B38&gt;0),(D38+E38)/C38*200000,IF(($C38&gt;0),0,""))</f>
        <v>0</v>
      </c>
      <c r="P38" s="120">
        <f>IF(($C38&gt;0),SUM($D$14:E38)/SUM($C$14:C38)*200000,IF((C38&gt;0),0,""))</f>
        <v>0</v>
      </c>
      <c r="Q38" s="119">
        <f t="shared" ref="Q38" si="32">IF(($B38&gt;0),(D38+E38+F38+G38)/C38*200000,IF(($C38&gt;0),0,""))</f>
        <v>0</v>
      </c>
      <c r="R38" s="127">
        <f>IF(($C38&gt;0),SUM($D$14:G38)/SUM($C$14:C38)*200000,IF(($C38&gt;0),0,""))</f>
        <v>0</v>
      </c>
      <c r="S38" s="119">
        <f t="shared" ref="S38" si="33">IF(($B38&gt;0),SUM(D38:H38)/C38*200000,IF(($C38&gt;0),0,""))</f>
        <v>0</v>
      </c>
      <c r="T38" s="120">
        <f>IF(($C38&gt;0),SUM($D$14:H38)/SUM($C$14:C38)*200000,IF(($C38&gt;0),0,""))</f>
        <v>0</v>
      </c>
      <c r="U38" s="119">
        <f t="shared" ref="U38" si="34">IF(($C38&gt;0),IF((N38&gt;0),N38/C38*200000,0),"")</f>
        <v>0</v>
      </c>
      <c r="V38" s="120">
        <f>IF((C38&gt;0),IF((SUM($N$14:N38)&gt;0),SUM($N$14:N38)/SUM($D$14:E38),0),"")</f>
        <v>0</v>
      </c>
      <c r="W38" s="92"/>
      <c r="X38" s="126">
        <v>0</v>
      </c>
      <c r="Y38" s="126">
        <v>1</v>
      </c>
      <c r="Z38" s="126">
        <v>4</v>
      </c>
      <c r="AC38" s="125"/>
    </row>
    <row r="39" spans="1:29" s="126" customFormat="1" ht="12" customHeight="1" thickBot="1" x14ac:dyDescent="0.25">
      <c r="A39" s="107">
        <v>45351</v>
      </c>
      <c r="B39" s="114">
        <v>2</v>
      </c>
      <c r="C39" s="115">
        <v>348</v>
      </c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7">
        <f t="shared" ref="M39" si="35">SUM(D39:L39)</f>
        <v>0</v>
      </c>
      <c r="N39" s="118">
        <v>0</v>
      </c>
      <c r="O39" s="119">
        <f t="shared" ref="O39" si="36">IF(($B39&gt;0),(D39+E39)/C39*200000,IF(($C39&gt;0),0,""))</f>
        <v>0</v>
      </c>
      <c r="P39" s="120">
        <f>IF(($C39&gt;0),SUM($D$14:E39)/SUM($C$14:C39)*200000,IF((C39&gt;0),0,""))</f>
        <v>0</v>
      </c>
      <c r="Q39" s="119">
        <f t="shared" ref="Q39" si="37">IF(($B39&gt;0),(D39+E39+F39+G39)/C39*200000,IF(($C39&gt;0),0,""))</f>
        <v>0</v>
      </c>
      <c r="R39" s="127">
        <f>IF(($C39&gt;0),SUM($D$14:G39)/SUM($C$14:C39)*200000,IF(($C39&gt;0),0,""))</f>
        <v>0</v>
      </c>
      <c r="S39" s="119">
        <f t="shared" ref="S39" si="38">IF(($B39&gt;0),SUM(D39:H39)/C39*200000,IF(($C39&gt;0),0,""))</f>
        <v>0</v>
      </c>
      <c r="T39" s="120">
        <f>IF(($C39&gt;0),SUM($D$14:H39)/SUM($C$14:C39)*200000,IF(($C39&gt;0),0,""))</f>
        <v>0</v>
      </c>
      <c r="U39" s="119">
        <f t="shared" ref="U39" si="39">IF(($C39&gt;0),IF((N39&gt;0),N39/C39*200000,0),"")</f>
        <v>0</v>
      </c>
      <c r="V39" s="120">
        <f>IF((C39&gt;0),IF((SUM($N$14:N39)&gt;0),SUM($N$14:N39)/SUM($D$14:E39),0),"")</f>
        <v>0</v>
      </c>
      <c r="W39" s="92"/>
      <c r="X39" s="126">
        <v>0</v>
      </c>
      <c r="Y39" s="126">
        <v>1</v>
      </c>
      <c r="Z39" s="126">
        <v>4</v>
      </c>
      <c r="AC39" s="125"/>
    </row>
    <row r="40" spans="1:29" s="126" customFormat="1" ht="12" customHeight="1" thickBot="1" x14ac:dyDescent="0.25">
      <c r="A40" s="107">
        <v>45382</v>
      </c>
      <c r="B40" s="114">
        <v>2</v>
      </c>
      <c r="C40" s="115">
        <v>348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7">
        <f t="shared" ref="M40" si="40">SUM(D40:L40)</f>
        <v>0</v>
      </c>
      <c r="N40" s="118">
        <v>0</v>
      </c>
      <c r="O40" s="119">
        <f t="shared" ref="O40" si="41">IF(($B40&gt;0),(D40+E40)/C40*200000,IF(($C40&gt;0),0,""))</f>
        <v>0</v>
      </c>
      <c r="P40" s="120">
        <f>IF(($C40&gt;0),SUM($D$14:E40)/SUM($C$14:C40)*200000,IF((C40&gt;0),0,""))</f>
        <v>0</v>
      </c>
      <c r="Q40" s="119">
        <f t="shared" ref="Q40" si="42">IF(($B40&gt;0),(D40+E40+F40+G40)/C40*200000,IF(($C40&gt;0),0,""))</f>
        <v>0</v>
      </c>
      <c r="R40" s="127">
        <f>IF(($C40&gt;0),SUM($D$14:G40)/SUM($C$14:C40)*200000,IF(($C40&gt;0),0,""))</f>
        <v>0</v>
      </c>
      <c r="S40" s="119">
        <f t="shared" ref="S40" si="43">IF(($B40&gt;0),SUM(D40:H40)/C40*200000,IF(($C40&gt;0),0,""))</f>
        <v>0</v>
      </c>
      <c r="T40" s="120">
        <f>IF(($C40&gt;0),SUM($D$14:H40)/SUM($C$14:C40)*200000,IF(($C40&gt;0),0,""))</f>
        <v>0</v>
      </c>
      <c r="U40" s="119">
        <f t="shared" ref="U40" si="44">IF(($C40&gt;0),IF((N40&gt;0),N40/C40*200000,0),"")</f>
        <v>0</v>
      </c>
      <c r="V40" s="120">
        <f>IF((C40&gt;0),IF((SUM($N$14:N40)&gt;0),SUM($N$14:N40)/SUM($D$14:E40),0),"")</f>
        <v>0</v>
      </c>
      <c r="W40" s="92"/>
      <c r="X40" s="126">
        <v>0</v>
      </c>
      <c r="Y40" s="126">
        <v>1</v>
      </c>
      <c r="Z40" s="126">
        <v>4</v>
      </c>
      <c r="AC40" s="125"/>
    </row>
    <row r="41" spans="1:29" s="126" customFormat="1" ht="12" customHeight="1" thickBot="1" x14ac:dyDescent="0.25">
      <c r="A41" s="107">
        <v>45412</v>
      </c>
      <c r="B41" s="114">
        <v>2</v>
      </c>
      <c r="C41" s="115">
        <v>360</v>
      </c>
      <c r="D41" s="116">
        <v>0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v>0</v>
      </c>
      <c r="M41" s="117">
        <f t="shared" ref="M41" si="45">SUM(D41:L41)</f>
        <v>0</v>
      </c>
      <c r="N41" s="118">
        <v>0</v>
      </c>
      <c r="O41" s="119">
        <f t="shared" ref="O41" si="46">IF(($B41&gt;0),(D41+E41)/C41*200000,IF(($C41&gt;0),0,""))</f>
        <v>0</v>
      </c>
      <c r="P41" s="120">
        <f>IF(($C41&gt;0),SUM($D$14:E41)/SUM($C$14:C41)*200000,IF((C41&gt;0),0,""))</f>
        <v>0</v>
      </c>
      <c r="Q41" s="119">
        <f t="shared" ref="Q41" si="47">IF(($B41&gt;0),(D41+E41+F41+G41)/C41*200000,IF(($C41&gt;0),0,""))</f>
        <v>0</v>
      </c>
      <c r="R41" s="127">
        <f>IF(($C41&gt;0),SUM($D$14:G41)/SUM($C$14:C41)*200000,IF(($C41&gt;0),0,""))</f>
        <v>0</v>
      </c>
      <c r="S41" s="119">
        <f t="shared" ref="S41" si="48">IF(($B41&gt;0),SUM(D41:H41)/C41*200000,IF(($C41&gt;0),0,""))</f>
        <v>0</v>
      </c>
      <c r="T41" s="120">
        <f>IF(($C41&gt;0),SUM($D$14:H41)/SUM($C$14:C41)*200000,IF(($C41&gt;0),0,""))</f>
        <v>0</v>
      </c>
      <c r="U41" s="119">
        <f t="shared" ref="U41" si="49">IF(($C41&gt;0),IF((N41&gt;0),N41/C41*200000,0),"")</f>
        <v>0</v>
      </c>
      <c r="V41" s="120">
        <f>IF((C41&gt;0),IF((SUM($N$14:N41)&gt;0),SUM($N$14:N41)/SUM($D$14:E41),0),"")</f>
        <v>0</v>
      </c>
      <c r="W41" s="92"/>
      <c r="X41" s="126">
        <v>0</v>
      </c>
      <c r="Y41" s="126">
        <v>1</v>
      </c>
      <c r="Z41" s="126">
        <v>4</v>
      </c>
      <c r="AC41" s="125"/>
    </row>
    <row r="42" spans="1:29" s="126" customFormat="1" ht="12" customHeight="1" thickBot="1" x14ac:dyDescent="0.25">
      <c r="A42" s="107">
        <v>45442</v>
      </c>
      <c r="B42" s="114">
        <v>2</v>
      </c>
      <c r="C42" s="115">
        <v>489</v>
      </c>
      <c r="D42" s="116">
        <v>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7">
        <f t="shared" ref="M42" si="50">SUM(D42:L42)</f>
        <v>0</v>
      </c>
      <c r="N42" s="118">
        <v>0</v>
      </c>
      <c r="O42" s="119">
        <f t="shared" ref="O42" si="51">IF(($B42&gt;0),(D42+E42)/C42*200000,IF(($C42&gt;0),0,""))</f>
        <v>0</v>
      </c>
      <c r="P42" s="120">
        <f>IF(($C42&gt;0),SUM($D$14:E42)/SUM($C$14:C42)*200000,IF((C42&gt;0),0,""))</f>
        <v>0</v>
      </c>
      <c r="Q42" s="119">
        <f t="shared" ref="Q42" si="52">IF(($B42&gt;0),(D42+E42+F42+G42)/C42*200000,IF(($C42&gt;0),0,""))</f>
        <v>0</v>
      </c>
      <c r="R42" s="127">
        <f>IF(($C42&gt;0),SUM($D$14:G42)/SUM($C$14:C42)*200000,IF(($C42&gt;0),0,""))</f>
        <v>0</v>
      </c>
      <c r="S42" s="119">
        <f t="shared" ref="S42" si="53">IF(($B42&gt;0),SUM(D42:H42)/C42*200000,IF(($C42&gt;0),0,""))</f>
        <v>0</v>
      </c>
      <c r="T42" s="120">
        <f>IF(($C42&gt;0),SUM($D$14:H42)/SUM($C$14:C42)*200000,IF(($C42&gt;0),0,""))</f>
        <v>0</v>
      </c>
      <c r="U42" s="119">
        <f t="shared" ref="U42" si="54">IF(($C42&gt;0),IF((N42&gt;0),N42/C42*200000,0),"")</f>
        <v>0</v>
      </c>
      <c r="V42" s="120">
        <f>IF((C42&gt;0),IF((SUM($N$14:N42)&gt;0),SUM($N$14:N42)/SUM($D$14:E42),0),"")</f>
        <v>0</v>
      </c>
      <c r="W42" s="92"/>
      <c r="X42" s="126">
        <v>0</v>
      </c>
      <c r="Y42" s="126">
        <v>1</v>
      </c>
      <c r="Z42" s="126">
        <v>4</v>
      </c>
      <c r="AC42" s="125"/>
    </row>
    <row r="43" spans="1:29" s="126" customFormat="1" ht="12" customHeight="1" thickBot="1" x14ac:dyDescent="0.25">
      <c r="A43" s="107">
        <v>45473</v>
      </c>
      <c r="B43" s="114">
        <v>2</v>
      </c>
      <c r="C43" s="115">
        <v>360</v>
      </c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7">
        <f t="shared" ref="M43" si="55">SUM(D43:L43)</f>
        <v>0</v>
      </c>
      <c r="N43" s="118">
        <v>0</v>
      </c>
      <c r="O43" s="119">
        <f t="shared" ref="O43" si="56">IF(($B43&gt;0),(D43+E43)/C43*200000,IF(($C43&gt;0),0,""))</f>
        <v>0</v>
      </c>
      <c r="P43" s="120">
        <f>IF(($C43&gt;0),SUM($D$14:E43)/SUM($C$14:C43)*200000,IF((C43&gt;0),0,""))</f>
        <v>0</v>
      </c>
      <c r="Q43" s="119">
        <f t="shared" ref="Q43" si="57">IF(($B43&gt;0),(D43+E43+F43+G43)/C43*200000,IF(($C43&gt;0),0,""))</f>
        <v>0</v>
      </c>
      <c r="R43" s="127">
        <f>IF(($C43&gt;0),SUM($D$14:G43)/SUM($C$14:C43)*200000,IF(($C43&gt;0),0,""))</f>
        <v>0</v>
      </c>
      <c r="S43" s="119">
        <f t="shared" ref="S43" si="58">IF(($B43&gt;0),SUM(D43:H43)/C43*200000,IF(($C43&gt;0),0,""))</f>
        <v>0</v>
      </c>
      <c r="T43" s="120">
        <f>IF(($C43&gt;0),SUM($D$14:H43)/SUM($C$14:C43)*200000,IF(($C43&gt;0),0,""))</f>
        <v>0</v>
      </c>
      <c r="U43" s="119">
        <f t="shared" ref="U43" si="59">IF(($C43&gt;0),IF((N43&gt;0),N43/C43*200000,0),"")</f>
        <v>0</v>
      </c>
      <c r="V43" s="120">
        <f>IF((C43&gt;0),IF((SUM($N$14:N43)&gt;0),SUM($N$14:N43)/SUM($D$14:E43),0),"")</f>
        <v>0</v>
      </c>
      <c r="W43" s="92"/>
      <c r="X43" s="126">
        <v>0</v>
      </c>
      <c r="Y43" s="126">
        <v>1</v>
      </c>
      <c r="Z43" s="126">
        <v>4</v>
      </c>
      <c r="AC43" s="125"/>
    </row>
    <row r="44" spans="1:29" s="126" customFormat="1" ht="12" customHeight="1" thickBot="1" x14ac:dyDescent="0.25">
      <c r="A44" s="107">
        <v>45503</v>
      </c>
      <c r="B44" s="114">
        <v>2</v>
      </c>
      <c r="C44" s="115">
        <v>372</v>
      </c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7">
        <f t="shared" ref="M44" si="60">SUM(D44:L44)</f>
        <v>0</v>
      </c>
      <c r="N44" s="118">
        <v>0</v>
      </c>
      <c r="O44" s="119">
        <f t="shared" ref="O44" si="61">IF(($B44&gt;0),(D44+E44)/C44*200000,IF(($C44&gt;0),0,""))</f>
        <v>0</v>
      </c>
      <c r="P44" s="120">
        <f>IF(($C44&gt;0),SUM($D$14:E44)/SUM($C$14:C44)*200000,IF((C44&gt;0),0,""))</f>
        <v>0</v>
      </c>
      <c r="Q44" s="119">
        <f t="shared" ref="Q44" si="62">IF(($B44&gt;0),(D44+E44+F44+G44)/C44*200000,IF(($C44&gt;0),0,""))</f>
        <v>0</v>
      </c>
      <c r="R44" s="127">
        <f>IF(($C44&gt;0),SUM($D$14:G44)/SUM($C$14:C44)*200000,IF(($C44&gt;0),0,""))</f>
        <v>0</v>
      </c>
      <c r="S44" s="119">
        <f t="shared" ref="S44" si="63">IF(($B44&gt;0),SUM(D44:H44)/C44*200000,IF(($C44&gt;0),0,""))</f>
        <v>0</v>
      </c>
      <c r="T44" s="120">
        <f>IF(($C44&gt;0),SUM($D$14:H44)/SUM($C$14:C44)*200000,IF(($C44&gt;0),0,""))</f>
        <v>0</v>
      </c>
      <c r="U44" s="119">
        <f t="shared" ref="U44" si="64">IF(($C44&gt;0),IF((N44&gt;0),N44/C44*200000,0),"")</f>
        <v>0</v>
      </c>
      <c r="V44" s="120">
        <f>IF((C44&gt;0),IF((SUM($N$14:N44)&gt;0),SUM($N$14:N44)/SUM($D$14:E44),0),"")</f>
        <v>0</v>
      </c>
      <c r="W44" s="92"/>
      <c r="X44" s="126">
        <v>0</v>
      </c>
      <c r="Y44" s="126">
        <v>1</v>
      </c>
      <c r="Z44" s="126">
        <v>4</v>
      </c>
      <c r="AC44" s="125"/>
    </row>
    <row r="45" spans="1:29" s="126" customFormat="1" ht="12" customHeight="1" thickBot="1" x14ac:dyDescent="0.25">
      <c r="A45" s="107">
        <v>45534</v>
      </c>
      <c r="B45" s="114">
        <v>2</v>
      </c>
      <c r="C45" s="115">
        <v>372</v>
      </c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7">
        <f t="shared" ref="M45" si="65">SUM(D45:L45)</f>
        <v>0</v>
      </c>
      <c r="N45" s="118">
        <v>0</v>
      </c>
      <c r="O45" s="119">
        <f t="shared" ref="O45" si="66">IF(($B45&gt;0),(D45+E45)/C45*200000,IF(($C45&gt;0),0,""))</f>
        <v>0</v>
      </c>
      <c r="P45" s="120">
        <f>IF(($C45&gt;0),SUM($D$14:E45)/SUM($C$14:C45)*200000,IF((C45&gt;0),0,""))</f>
        <v>0</v>
      </c>
      <c r="Q45" s="119">
        <f t="shared" ref="Q45" si="67">IF(($B45&gt;0),(D45+E45+F45+G45)/C45*200000,IF(($C45&gt;0),0,""))</f>
        <v>0</v>
      </c>
      <c r="R45" s="127">
        <f>IF(($C45&gt;0),SUM($D$14:G45)/SUM($C$14:C45)*200000,IF(($C45&gt;0),0,""))</f>
        <v>0</v>
      </c>
      <c r="S45" s="119">
        <f t="shared" ref="S45" si="68">IF(($B45&gt;0),SUM(D45:H45)/C45*200000,IF(($C45&gt;0),0,""))</f>
        <v>0</v>
      </c>
      <c r="T45" s="120">
        <f>IF(($C45&gt;0),SUM($D$14:H45)/SUM($C$14:C45)*200000,IF(($C45&gt;0),0,""))</f>
        <v>0</v>
      </c>
      <c r="U45" s="119">
        <f t="shared" ref="U45" si="69">IF(($C45&gt;0),IF((N45&gt;0),N45/C45*200000,0),"")</f>
        <v>0</v>
      </c>
      <c r="V45" s="120">
        <f>IF((C45&gt;0),IF((SUM($N$14:N45)&gt;0),SUM($N$14:N45)/SUM($D$14:E45),0),"")</f>
        <v>0</v>
      </c>
      <c r="W45" s="92"/>
      <c r="X45" s="126">
        <v>0</v>
      </c>
      <c r="Y45" s="126">
        <v>1</v>
      </c>
      <c r="Z45" s="126">
        <v>4</v>
      </c>
      <c r="AC45" s="125"/>
    </row>
    <row r="46" spans="1:29" s="126" customFormat="1" ht="12" customHeight="1" thickBot="1" x14ac:dyDescent="0.25">
      <c r="A46" s="107">
        <v>45565</v>
      </c>
      <c r="B46" s="114">
        <v>2</v>
      </c>
      <c r="C46" s="115">
        <v>384</v>
      </c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7">
        <f t="shared" ref="M46" si="70">SUM(D46:L46)</f>
        <v>0</v>
      </c>
      <c r="N46" s="118">
        <v>0</v>
      </c>
      <c r="O46" s="119">
        <f t="shared" ref="O46" si="71">IF(($B46&gt;0),(D46+E46)/C46*200000,IF(($C46&gt;0),0,""))</f>
        <v>0</v>
      </c>
      <c r="P46" s="120">
        <f>IF(($C46&gt;0),SUM($D$14:E46)/SUM($C$14:C46)*200000,IF((C46&gt;0),0,""))</f>
        <v>0</v>
      </c>
      <c r="Q46" s="119">
        <f t="shared" ref="Q46" si="72">IF(($B46&gt;0),(D46+E46+F46+G46)/C46*200000,IF(($C46&gt;0),0,""))</f>
        <v>0</v>
      </c>
      <c r="R46" s="127">
        <f>IF(($C46&gt;0),SUM($D$14:G46)/SUM($C$14:C46)*200000,IF(($C46&gt;0),0,""))</f>
        <v>0</v>
      </c>
      <c r="S46" s="119">
        <f t="shared" ref="S46" si="73">IF(($B46&gt;0),SUM(D46:H46)/C46*200000,IF(($C46&gt;0),0,""))</f>
        <v>0</v>
      </c>
      <c r="T46" s="120">
        <f>IF(($C46&gt;0),SUM($D$14:H46)/SUM($C$14:C46)*200000,IF(($C46&gt;0),0,""))</f>
        <v>0</v>
      </c>
      <c r="U46" s="119">
        <f t="shared" ref="U46" si="74">IF(($C46&gt;0),IF((N46&gt;0),N46/C46*200000,0),"")</f>
        <v>0</v>
      </c>
      <c r="V46" s="120">
        <f>IF((C46&gt;0),IF((SUM($N$14:N46)&gt;0),SUM($N$14:N46)/SUM($D$14:E46),0),"")</f>
        <v>0</v>
      </c>
      <c r="W46" s="92"/>
      <c r="X46" s="126">
        <v>0</v>
      </c>
      <c r="Y46" s="126">
        <v>1</v>
      </c>
      <c r="Z46" s="126">
        <v>4</v>
      </c>
      <c r="AC46" s="125"/>
    </row>
    <row r="47" spans="1:29" x14ac:dyDescent="0.2"/>
    <row r="48" spans="1:2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</sheetData>
  <mergeCells count="26">
    <mergeCell ref="A1:D2"/>
    <mergeCell ref="U4:V4"/>
    <mergeCell ref="M10:M11"/>
    <mergeCell ref="N10:N11"/>
    <mergeCell ref="G10:G11"/>
    <mergeCell ref="H10:H11"/>
    <mergeCell ref="I10:I11"/>
    <mergeCell ref="J10:J11"/>
    <mergeCell ref="K10:K11"/>
    <mergeCell ref="L10:L11"/>
    <mergeCell ref="O10:P10"/>
    <mergeCell ref="T1:V1"/>
    <mergeCell ref="T2:V2"/>
    <mergeCell ref="E1:S2"/>
    <mergeCell ref="H6:R6"/>
    <mergeCell ref="E4:G4"/>
    <mergeCell ref="E6:G6"/>
    <mergeCell ref="Q10:R10"/>
    <mergeCell ref="S10:T10"/>
    <mergeCell ref="U10:V10"/>
    <mergeCell ref="A10:A11"/>
    <mergeCell ref="B10:B11"/>
    <mergeCell ref="C10:C11"/>
    <mergeCell ref="D10:D11"/>
    <mergeCell ref="E10:E11"/>
    <mergeCell ref="F10:F11"/>
  </mergeCells>
  <printOptions horizontalCentered="1"/>
  <pageMargins left="0.35433070866141736" right="0.35433070866141736" top="0.59055118110236227" bottom="0.59055118110236227" header="0.51181102362204722" footer="0.51181102362204722"/>
  <pageSetup scale="5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para Imprimir</vt:lpstr>
      <vt:lpstr>IMPORTANTE pero No Imprimir</vt:lpstr>
      <vt:lpstr>'Hoja para Imprimir'!Área_de_impresión</vt:lpstr>
      <vt:lpstr>'Hoja para Imprimir'!Títulos_a_imprimir</vt:lpstr>
    </vt:vector>
  </TitlesOfParts>
  <Company>MINERA SAN CRISTOBAL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Virreyra</dc:creator>
  <cp:lastModifiedBy>HSE CyC</cp:lastModifiedBy>
  <cp:lastPrinted>2024-09-30T19:23:54Z</cp:lastPrinted>
  <dcterms:created xsi:type="dcterms:W3CDTF">2000-09-20T03:33:37Z</dcterms:created>
  <dcterms:modified xsi:type="dcterms:W3CDTF">2024-09-30T19:28:08Z</dcterms:modified>
</cp:coreProperties>
</file>